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aul.rosario\Desktop\"/>
    </mc:Choice>
  </mc:AlternateContent>
  <xr:revisionPtr revIDLastSave="0" documentId="13_ncr:1_{B3E1EA9D-E943-4454-B7E3-F3DF74F706E8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6816" sheetId="3" r:id="rId1"/>
    <sheet name="6817" sheetId="4" r:id="rId2"/>
    <sheet name="6819" sheetId="8" r:id="rId3"/>
    <sheet name="7707" sheetId="5" r:id="rId4"/>
    <sheet name="7706" sheetId="1" r:id="rId5"/>
    <sheet name="7708" sheetId="6" r:id="rId6"/>
    <sheet name="7709" sheetId="2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F25" i="2" l="1"/>
  <c r="B45" i="2" s="1"/>
  <c r="B44" i="2"/>
  <c r="H29" i="2"/>
  <c r="B44" i="6"/>
  <c r="F29" i="6"/>
  <c r="B44" i="1"/>
  <c r="B45" i="1"/>
  <c r="F25" i="1"/>
  <c r="B44" i="5"/>
  <c r="F29" i="5"/>
  <c r="B44" i="8"/>
  <c r="F29" i="8"/>
  <c r="B44" i="4"/>
  <c r="B44" i="3"/>
  <c r="B43" i="3"/>
  <c r="F29" i="4"/>
  <c r="F29" i="3"/>
  <c r="C15" i="2" l="1"/>
  <c r="C14" i="2"/>
  <c r="C15" i="5"/>
  <c r="C14" i="5"/>
  <c r="J29" i="2" l="1"/>
  <c r="I29" i="5"/>
  <c r="I29" i="1" l="1"/>
  <c r="J29" i="8"/>
  <c r="I29" i="8"/>
  <c r="I25" i="8"/>
  <c r="C16" i="8"/>
  <c r="C15" i="8"/>
  <c r="C14" i="8"/>
  <c r="C15" i="6" l="1"/>
  <c r="J29" i="1" l="1"/>
  <c r="I29" i="6"/>
  <c r="J29" i="5" l="1"/>
  <c r="J29" i="4"/>
  <c r="I29" i="4"/>
  <c r="J29" i="6"/>
  <c r="J29" i="3"/>
  <c r="I29" i="3"/>
  <c r="I29" i="2"/>
  <c r="I25" i="6" l="1"/>
  <c r="C16" i="6"/>
  <c r="C14" i="6"/>
  <c r="I25" i="5" l="1"/>
  <c r="I25" i="4" l="1"/>
  <c r="C16" i="4"/>
  <c r="C15" i="4"/>
  <c r="C14" i="4"/>
  <c r="I25" i="3" l="1"/>
  <c r="C16" i="3"/>
  <c r="C15" i="3"/>
  <c r="C14" i="3"/>
  <c r="I25" i="2" l="1"/>
  <c r="I25" i="1" l="1"/>
  <c r="C16" i="1"/>
  <c r="C15" i="1"/>
  <c r="C14" i="1"/>
</calcChain>
</file>

<file path=xl/sharedStrings.xml><?xml version="1.0" encoding="utf-8"?>
<sst xmlns="http://schemas.openxmlformats.org/spreadsheetml/2006/main" count="532" uniqueCount="125">
  <si>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</si>
  <si>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</si>
  <si>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</si>
  <si>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</si>
  <si>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</si>
  <si>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</si>
  <si>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</si>
  <si>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</si>
  <si>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</si>
  <si>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</si>
  <si>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</si>
  <si>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</si>
  <si>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</si>
  <si>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</si>
  <si>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</si>
  <si>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</si>
  <si>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</si>
  <si>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</si>
  <si>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</si>
  <si>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</si>
  <si>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</si>
  <si>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</si>
  <si>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</si>
  <si>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</si>
  <si>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</si>
  <si>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</si>
  <si>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</si>
  <si>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</si>
  <si>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</si>
  <si>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</si>
  <si>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</si>
  <si>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</si>
  <si>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</si>
  <si>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</si>
  <si>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</si>
  <si>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</si>
  <si>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</si>
  <si>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</si>
  <si>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</si>
  <si>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</si>
  <si>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</si>
  <si>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</si>
  <si>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</si>
  <si>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</si>
  <si>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</si>
  <si>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</si>
  <si>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</si>
  <si>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</si>
  <si>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</si>
  <si>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</si>
  <si>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0222-MINISTERIO DE ENERGIA Y MINAS</t>
  </si>
  <si>
    <t>01-MINISTERIO DE ENERGIA Y MINAS</t>
  </si>
  <si>
    <t>0001-MINISTERIO DE ENERGIA Y MINAS</t>
  </si>
  <si>
    <t>Ser una entidad de excelencia en la formulacion y ejecucion eficiente, responsable y transparente de politicas de desarrollo, para el 
integral y gestion sostenible de los recursos energeticos y mineros, en beneficios de las presentes y futuras generaciones de 
Dominicanos.</t>
  </si>
  <si>
    <t>Formular y administrar politicas para el aprovechamiento integral de los recursos energeticos y mineros de la Republica 
Dominicana, bajo criterios de transparencia y sostenibilidad ambiental.</t>
  </si>
  <si>
    <t>Personas fisicas y juridicas</t>
  </si>
  <si>
    <t>3.5.6</t>
  </si>
  <si>
    <t>Presupuesto aprobado  :</t>
  </si>
  <si>
    <t>Anabelle Reynoso Adolphus</t>
  </si>
  <si>
    <t>Presupuesto modificado :</t>
  </si>
  <si>
    <t>Directora de Planficación y Desarrollo</t>
  </si>
  <si>
    <t>Total devengado :</t>
  </si>
  <si>
    <t>Regulación, fiscalización y desarrollo de la minería metálica, no metálica y MAPE.</t>
  </si>
  <si>
    <t>Personas fisicas y juridicas reciben resoluciones de otorgamiento de concesiones mineras.</t>
  </si>
  <si>
    <t>Cantidad de Resoluciones.</t>
  </si>
  <si>
    <t xml:space="preserve">Este programa esta vinculado al ODS 15: "Vida de ecosistemas terrestre", ya que incentiva a una consciencia creciente entre las empresas de que deben actuar rápido, para demostrar que han incorporado la sostenibilidad como un modelo de negocio para evitar perder oportunidades comerciales y financieras.  </t>
  </si>
  <si>
    <t>Regulacion y desarrollo de hidrocarburos</t>
  </si>
  <si>
    <t>Mejorar y actualizar la regulación en materia de exploración petrolera.</t>
  </si>
  <si>
    <t>Personas físicas y jurídicas</t>
  </si>
  <si>
    <t xml:space="preserve">Este programa esta vinculado a la Linea de acción 3.2.2.1 de la END 2030: "Desarrollar una estrategia integrada de exploración petrolera de corto, mediano y largo plazo, coherente y sostenible, que permita determinar la factibilidad de la explotación, incluyendo la plataforma marina y asegurando la sostenibilidad ambiental", y además al ODS 7, "Energia asequible y no contaminante" el cual garantiza el acceso a: energía, segura, sostenible y moderna, y a prestar atención a otras fuentes energéticas seguras y limpias. </t>
  </si>
  <si>
    <t xml:space="preserve">Regulación, fiscalización  y desarrollo de la minería metálica , no metálica y MAPE. </t>
  </si>
  <si>
    <t xml:space="preserve">Personas fisicas y/o jurídicas reciben fiscalizaciones a las concesiones de exploración y explotación minera. </t>
  </si>
  <si>
    <t xml:space="preserve">Cantidad de fiscalizaciones a concesiones de exploración y  explotación minera y/o plantas de beneficio realizadas. </t>
  </si>
  <si>
    <t>Regulacion y desarrollo energético.</t>
  </si>
  <si>
    <t xml:space="preserve">Esta actividad consiste en inspecionar las ejecutorias de los planes de mantenimiento realizados a las infraestruturas energéticas. En este reporte hemos cargados 10 informes de visita, tal y como se planificó. </t>
  </si>
  <si>
    <t>Personas fisicas y jurídicas</t>
  </si>
  <si>
    <t xml:space="preserve">Este programa esta vinculado al ODS 7, "Energia asequible y no contaminante" el cual garantiza el acceso a: energía, segura, sostenible y moderna, y a prestar atención a otras fuentes energéticas seguras y limpias. </t>
  </si>
  <si>
    <t>6817.- Empresas Públicas y privadas reciben fiscalizaciones de las infraestructuras energeticas</t>
  </si>
  <si>
    <t>6817.- Empresas públicas y privadas reciben fiscalizaciones de las infraestructuras energéticas.</t>
  </si>
  <si>
    <t>Se realizaran las fiscalizaciones a las infraestructuras  para validar el cumplimiento de las mismas.</t>
  </si>
  <si>
    <t>Regulación y desarrollo energético</t>
  </si>
  <si>
    <t xml:space="preserve">Sensibilizar el uso racional de la energía en instituciones públicas y privadas. </t>
  </si>
  <si>
    <t xml:space="preserve">Electrificar a comunidades rurales y urbanas sin acceso a electricidad. </t>
  </si>
  <si>
    <t>Regulacion y desarrollo energetico</t>
  </si>
  <si>
    <t xml:space="preserve">Este programa esta vinculado al ODS 7, "Energia asequible y no contaminante", el cual garantiza el acceso a: energía segura, sostenible y moderna, y a prestar atención a fuentes energéticas seguras y limpias, así como su promoción. </t>
  </si>
  <si>
    <t xml:space="preserve">Incrementar la información la información de las cuencas sedimentarias con potencial de explotación de hidrocarburos. </t>
  </si>
  <si>
    <t xml:space="preserve">Reporte de datos de líneas sísmicas adquiridas. </t>
  </si>
  <si>
    <t>7706-Personas fisicas y juridicas reciben de otorgamientos de concesiones de exploración y explotación Minera.</t>
  </si>
  <si>
    <t>7709-. Adquisición de nuevos datos de líneas sísmicas 2D de alta definición (5,000 kms.) en cuencas costa afuera en el sur y el norte del país.</t>
  </si>
  <si>
    <t>6816/002.- Personas Fisicas y juridicas reciben fiscalizaciones de concesiones de exploraciones y explotaciones mineras.</t>
  </si>
  <si>
    <t>Número de fiscalizaciones realizadas.</t>
  </si>
  <si>
    <t>7707.-Comunidades rurales y urbanas reciben acciones para el desearrollo energetico.</t>
  </si>
  <si>
    <t>7707.- Comunidades rurales y urbanas reciben acciones para el desarrollo energetico.</t>
  </si>
  <si>
    <t>Número de zonas intervenidas y desarrolladas.</t>
  </si>
  <si>
    <t>Meta cumplida y fueron incorporadas 4 comunidades por aprovechamiento en tiempo y ubicación.</t>
  </si>
  <si>
    <t>3.3.4</t>
  </si>
  <si>
    <t>Supervisar las instalaciones que utilicen fuentes radiactivas o equipos generadores de radiacio.</t>
  </si>
  <si>
    <t>7708-0002. Instituciones reciben regulación y desarrollo de la energía nuclear.</t>
  </si>
  <si>
    <t>Instituciones supervisaras que utilizan radiaciones ionizantes.</t>
  </si>
  <si>
    <t xml:space="preserve">Educar sobre las diferentes formas de generación de energía a partir de fuentes renovables, en cumplimiento con las metas de eficiencia y ahorro energético, usando como ejemplo las distintas estaciones temáticas del Parque Temático de Energía Renovable de la ciudad Juan Bosch.  </t>
  </si>
  <si>
    <t>6819.- Personaas Fisicas y juridicas  reciben formacion para el uso, desarrollo y ahorro de la energia.</t>
  </si>
  <si>
    <t>Cantidad de actividades educativas de sensibilización sobre las diferentes formas de generación de energía a partir de fuentes renovables</t>
  </si>
  <si>
    <t>6819.-Personas fisicas y juridicas reciben formacion para el uso, desarrollo y ahorro de la energia.</t>
  </si>
  <si>
    <t>Informe de Evaluación Semestral enero-junio del 2023 de las Metas Físicas-Financieras</t>
  </si>
  <si>
    <t>Meta física completada. La desviacion financiera se produce debido a que el presupuesto asignado a ese producto fue redirigido a otra actividad en SIGEF,  para otros procesos priorizados en las actividades centrales del programa 01.</t>
  </si>
  <si>
    <t>Meta física cumplida. En el T1 La desviacion financiera se produce porque los viaticos pagados al personal que realizo las fiscalizaciones no fueron asociados al producto. Y los recursos correspondintes a remuneraciones estan siendo ejecutados por el producto 01 - acciones comunes, dentro del mismo programa.</t>
  </si>
  <si>
    <t>T1: Meta física completada.
T2: Meta física completada. La desviacion financiera se produce porque hay procesos abiertos de compras que se estaran ejecutando en el tercer trimestre.</t>
  </si>
  <si>
    <t>T1: Meta física cumplida.
T2: Meta física cumplida. La desviacion financiera se produce por modificaciones presupuestarias, debido a que los insumos utilizados estaban disponibles en el almacen del ministerio.</t>
  </si>
  <si>
    <t xml:space="preserve">T1: La meta fue alcanzada en un 83%.
T2: T1: Meta física cumplida.  Y se realizaron los 4 talleres del trimestre anterior. La desviacion financiera se produce porque los gastos asociados (refrigerios, combustible, audiovisuales, entre otros), se ejecutan por la actividad central del progama 01. </t>
  </si>
  <si>
    <t>T1: Este producto a solicitud de interes de terceras personas o entidades.
T2: Este producto a solicitud de interes de terceras personas o entidades. La desviacion financiera se produce debido a que no se programaron los montos de remuneraciones de este producto.</t>
  </si>
  <si>
    <t>Informe de Evaluación Semestral enero-junio del 2023  de las Metas Físicas-Financieras</t>
  </si>
  <si>
    <t>Durante el tsemestre enero-junio 2023, se lograron ejecutar 27 actividades de educativas.</t>
  </si>
  <si>
    <t xml:space="preserve">Con la aprobación del Plan de Fiscalización, y las coordinaciones correspondientes para los trabajos de campo según la programación definida, el Viceministerio de Minas , durante el período  enero - junio 2023, realizó 4 informes de fiscalizaciones mineras aplicando el Protocolo diseñado para la finalidad.
</t>
  </si>
  <si>
    <t>Esta actividad consiste en inspecionar las ejecutorias de los planes de mantenimiento realizados a las infraestruturas energéticas. Para el semestre enero - junio 2023 se realizaron 25 visitas a infraestructuras energéticas.</t>
  </si>
  <si>
    <t>Se otorgaron un total de 9 Resoluciones de exploración minera, correspondiente al semestre enero - junio 2023.</t>
  </si>
  <si>
    <t>Durante el semestre enero junio del 2023,  se  realizaron 5 supervisiones de instituciones que utilizan radiaciones ionizantes.</t>
  </si>
  <si>
    <t>Durante el semestre enero - junio 2023, se realizaron 19 informes de seguimiento correspondiente a instalacion, rehabilitación o seguimiento y evaluiacion de los proyectos de electrificación.</t>
  </si>
  <si>
    <t xml:space="preserve">3.2.1. </t>
  </si>
  <si>
    <t>Asegurar un suministro confiable de electricidad, a precios competitivos y en condiciones de sostenibilidad financiera y ambiental.</t>
  </si>
  <si>
    <t>Desarrollar una estrategia integrada de exploración petrolera de corto, mediano y largo plazos, coherente y sostenida, que permita determinar la factibilidad de la explotación, incluyendo la plataforma marina y asegurando la sostenibilidad ambiental.</t>
  </si>
  <si>
    <t>3.2.2</t>
  </si>
  <si>
    <t>Programación Semestral</t>
  </si>
  <si>
    <t>Ejecución Semestral</t>
  </si>
  <si>
    <t>Arsenio Diloné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</si>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</sst>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2" xfId="0" applyFont="1" applyBorder="1" applyProtection="1">
      <protection locked="0"/>
    </xf>
    <xf numFmtId="4" fontId="14" fillId="0" borderId="22" xfId="0" applyNumberFormat="1" applyFont="1" applyBorder="1" applyProtection="1">
      <protection locked="0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27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0" fontId="17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68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4" fontId="26" fillId="0" borderId="22" xfId="0" applyNumberFormat="1" applyFont="1" applyBorder="1" applyProtection="1">
      <protection locked="0"/>
    </xf>
    <xf numFmtId="4" fontId="25" fillId="0" borderId="39" xfId="0" applyNumberFormat="1" applyFont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8" xfId="2" applyNumberFormat="1" applyFont="1" applyFill="1" applyBorder="1" applyAlignment="1" applyProtection="1">
      <alignment horizontal="center" vertical="center" wrapText="1" readingOrder="1"/>
    </xf>
    <xf numFmtId="10" fontId="11" fillId="0" borderId="29" xfId="2" applyNumberFormat="1" applyFont="1" applyFill="1" applyBorder="1" applyAlignment="1" applyProtection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2" fillId="0" borderId="22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22" fillId="9" borderId="1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75.26\compartido\Users\nespaillat\Downloads\DEG-FORE013-Formulario-Informe-de-Evaluacion-Trimestral-de-Metas-Fisicas_28-marzo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mgobdo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</row>
        <row r="9">
          <cell r="A9">
            <v>1.2</v>
          </cell>
          <cell r="B9" t="str">
            <v>Imperio de la ley y seguridad ciudadana</v>
          </cell>
        </row>
        <row r="10">
          <cell r="A10">
            <v>1.3</v>
          </cell>
          <cell r="B10" t="str">
            <v>Democracia participativa y ciudadanía responsable</v>
          </cell>
        </row>
        <row r="11">
          <cell r="A11">
            <v>1.4</v>
          </cell>
          <cell r="B11" t="str">
            <v>Seguridad y convivencia pacífica</v>
          </cell>
        </row>
        <row r="12">
          <cell r="A12">
            <v>2.1</v>
          </cell>
          <cell r="B12" t="str">
            <v>Educación de calidad para todos y todas</v>
          </cell>
        </row>
        <row r="13">
          <cell r="A13">
            <v>2.2000000000000002</v>
          </cell>
          <cell r="B13" t="str">
            <v>Salud y seguridad social integral</v>
          </cell>
        </row>
        <row r="14">
          <cell r="A14">
            <v>2.2999999999999998</v>
          </cell>
          <cell r="B14" t="str">
            <v>Igualdad de derechos y oportunidades</v>
          </cell>
        </row>
        <row r="15">
          <cell r="A15">
            <v>2.4</v>
          </cell>
          <cell r="B15" t="str">
            <v>Cohesión territorial</v>
          </cell>
        </row>
        <row r="16">
          <cell r="A16">
            <v>2.5</v>
          </cell>
          <cell r="B16" t="str">
            <v>Vivienda digna en entornos saludables</v>
          </cell>
        </row>
        <row r="17">
          <cell r="A17">
            <v>2.6</v>
          </cell>
          <cell r="B17" t="str">
            <v>Cultura e identidad nacional en un mundo global</v>
          </cell>
        </row>
        <row r="18">
          <cell r="A18">
            <v>2.7</v>
          </cell>
          <cell r="B18" t="str">
            <v>Deportes y recreación física para el desarrollo humano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</row>
        <row r="20">
          <cell r="A20">
            <v>3.2</v>
          </cell>
          <cell r="B20" t="str">
            <v>Energía confiable y ambientalmente sostenible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</row>
        <row r="22">
          <cell r="A22">
            <v>3.4</v>
          </cell>
          <cell r="B22" t="str">
            <v>Empleos suficientes y dignos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</row>
        <row r="24">
          <cell r="A24">
            <v>4.0999999999999996</v>
          </cell>
          <cell r="B24" t="str">
            <v>Manejo sostenible del medio ambiente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</row>
        <row r="26">
          <cell r="A26">
            <v>4.3</v>
          </cell>
          <cell r="B26" t="str">
            <v>Adecuada adaptación al cambio climático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A28:J30" totalsRowShown="0" headerRowDxfId="104" dataDxfId="102" headerRowBorderDxfId="103" tableBorderDxfId="101" totalsRowBorderDxfId="100">
  <tableColumns count="10">
    <tableColumn id="1" xr3:uid="{00000000-0010-0000-0100-000001000000}" name="Producto" dataDxfId="99"/>
    <tableColumn id="2" xr3:uid="{00000000-0010-0000-0100-000002000000}" name="Indicador" dataDxfId="98"/>
    <tableColumn id="3" xr3:uid="{00000000-0010-0000-0100-000003000000}" name="Física_x000a_(A)" dataDxfId="97"/>
    <tableColumn id="4" xr3:uid="{00000000-0010-0000-0100-000004000000}" name="Financiera_x000a_(B)" dataDxfId="96"/>
    <tableColumn id="9" xr3:uid="{00000000-0010-0000-0100-000009000000}" name="Física_x000a_(C)" dataDxfId="95"/>
    <tableColumn id="10" xr3:uid="{00000000-0010-0000-0100-00000A000000}" name="Financiera_x000a_(D)" dataDxfId="94">
      <calculatedColumnFormula>1688572*2</calculatedColumnFormula>
    </tableColumn>
    <tableColumn id="5" xr3:uid="{00000000-0010-0000-0100-000005000000}" name="Física _x000a_(E)" dataDxfId="93"/>
    <tableColumn id="6" xr3:uid="{00000000-0010-0000-0100-000006000000}" name="Financiera _x000a_ (F)" dataDxfId="92">
      <calculatedColumnFormula>Tabla14[[#This Row],[Financiera
(D)]]</calculatedColumnFormula>
    </tableColumn>
    <tableColumn id="7" xr3:uid="{00000000-0010-0000-0100-000007000000}" name="Física _x000a_(%)_x000a_ G=E/C" dataDxfId="91" dataCellStyle="Porcentaje">
      <calculatedColumnFormula>IF(G29&gt;0,G29/E29,0)</calculatedColumnFormula>
    </tableColumn>
    <tableColumn id="8" xr3:uid="{00000000-0010-0000-0100-000008000000}" name="Financiero _x000a_(%) _x000a_H=F/D" dataDxfId="9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15" displayName="Tabla15" ref="A28:J30" totalsRowShown="0" headerRowDxfId="89" dataDxfId="87" headerRowBorderDxfId="88" tableBorderDxfId="86" totalsRowBorderDxfId="85">
  <tableColumns count="10">
    <tableColumn id="1" xr3:uid="{00000000-0010-0000-0200-000001000000}" name="Producto" dataDxfId="84"/>
    <tableColumn id="2" xr3:uid="{00000000-0010-0000-0200-000002000000}" name="Indicador" dataDxfId="83"/>
    <tableColumn id="3" xr3:uid="{00000000-0010-0000-0200-000003000000}" name="Física_x000a_(A)" dataDxfId="82"/>
    <tableColumn id="4" xr3:uid="{00000000-0010-0000-0200-000004000000}" name="Financiera_x000a_(B)" dataDxfId="81">
      <calculatedColumnFormula>+C25</calculatedColumnFormula>
    </tableColumn>
    <tableColumn id="9" xr3:uid="{00000000-0010-0000-0200-000009000000}" name="Física_x000a_(C)" dataDxfId="80"/>
    <tableColumn id="10" xr3:uid="{00000000-0010-0000-0200-00000A000000}" name="Financiera_x000a_(D)" dataDxfId="79">
      <calculatedColumnFormula>4017145+2678096</calculatedColumnFormula>
    </tableColumn>
    <tableColumn id="5" xr3:uid="{00000000-0010-0000-0200-000005000000}" name="Física _x000a_(E)" dataDxfId="78"/>
    <tableColumn id="6" xr3:uid="{00000000-0010-0000-0200-000006000000}" name="Financiera _x000a_ (F)" dataDxfId="77">
      <calculatedColumnFormula>Tabla15[[#This Row],[Financiera
(D)]]</calculatedColumnFormula>
    </tableColumn>
    <tableColumn id="7" xr3:uid="{00000000-0010-0000-0200-000007000000}" name="Física _x000a_(%)_x000a_ G=E/C" dataDxfId="76" dataCellStyle="Porcentaje">
      <calculatedColumnFormula>IF(G29&gt;0,G29/E29,0)</calculatedColumnFormula>
    </tableColumn>
    <tableColumn id="8" xr3:uid="{00000000-0010-0000-0200-000008000000}" name="Financiero _x000a_(%) _x000a_H=F/D" dataDxfId="7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179" displayName="Tabla179" ref="A28:J30" totalsRowShown="0" headerRowDxfId="74" dataDxfId="72" headerRowBorderDxfId="73" tableBorderDxfId="71" totalsRowBorderDxfId="70">
  <tableColumns count="10">
    <tableColumn id="1" xr3:uid="{00000000-0010-0000-0400-000001000000}" name="Producto" dataDxfId="69"/>
    <tableColumn id="2" xr3:uid="{00000000-0010-0000-0400-000002000000}" name="Indicador" dataDxfId="68"/>
    <tableColumn id="3" xr3:uid="{00000000-0010-0000-0400-000003000000}" name="Física_x000a_(A)" dataDxfId="67"/>
    <tableColumn id="4" xr3:uid="{00000000-0010-0000-0400-000004000000}" name="Financiera_x000a_(B)" dataDxfId="66">
      <calculatedColumnFormula>+C25</calculatedColumnFormula>
    </tableColumn>
    <tableColumn id="9" xr3:uid="{00000000-0010-0000-0400-000009000000}" name="Física_x000a_(C)" dataDxfId="65"/>
    <tableColumn id="10" xr3:uid="{00000000-0010-0000-0400-00000A000000}" name="Financiera_x000a_(D)" dataDxfId="64">
      <calculatedColumnFormula>1089346+1005550</calculatedColumnFormula>
    </tableColumn>
    <tableColumn id="5" xr3:uid="{00000000-0010-0000-0400-000005000000}" name="Física _x000a_(E)" dataDxfId="63"/>
    <tableColumn id="6" xr3:uid="{00000000-0010-0000-0400-000006000000}" name="Financiera _x000a_ (F)" dataDxfId="62">
      <calculatedColumnFormula>Tabla179[[#This Row],[Financiera
(D)]]</calculatedColumnFormula>
    </tableColumn>
    <tableColumn id="7" xr3:uid="{00000000-0010-0000-0400-000007000000}" name="Física _x000a_(%)_x000a_ G=E/C" dataDxfId="61" dataCellStyle="Porcentaje">
      <calculatedColumnFormula>IF(G29&gt;0,G29/E29,0)</calculatedColumnFormula>
    </tableColumn>
    <tableColumn id="8" xr3:uid="{00000000-0010-0000-0400-000008000000}" name="Financiero _x000a_(%) _x000a_H=F/D" dataDxfId="6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16" displayName="Tabla16" ref="A28:J30" totalsRowShown="0" headerRowDxfId="59" dataDxfId="57" headerRowBorderDxfId="58" tableBorderDxfId="56" totalsRowBorderDxfId="55">
  <tableColumns count="10">
    <tableColumn id="1" xr3:uid="{00000000-0010-0000-0300-000001000000}" name="Producto" dataDxfId="54"/>
    <tableColumn id="2" xr3:uid="{00000000-0010-0000-0300-000002000000}" name="Indicador" dataDxfId="53"/>
    <tableColumn id="3" xr3:uid="{00000000-0010-0000-0300-000003000000}" name="Física_x000a_(A)" dataDxfId="52"/>
    <tableColumn id="4" xr3:uid="{00000000-0010-0000-0300-000004000000}" name="Financiera_x000a_(B)" dataDxfId="51">
      <calculatedColumnFormula>+C25</calculatedColumnFormula>
    </tableColumn>
    <tableColumn id="9" xr3:uid="{00000000-0010-0000-0300-000009000000}" name="Física_x000a_(C)" dataDxfId="50"/>
    <tableColumn id="10" xr3:uid="{00000000-0010-0000-0300-00000A000000}" name="Financiera_x000a_(D)" dataDxfId="49">
      <calculatedColumnFormula>128906785+60144351</calculatedColumnFormula>
    </tableColumn>
    <tableColumn id="5" xr3:uid="{00000000-0010-0000-0300-000005000000}" name="Física _x000a_(E)" dataDxfId="48"/>
    <tableColumn id="6" xr3:uid="{00000000-0010-0000-0300-000006000000}" name="Financiera _x000a_ (F)" dataDxfId="47">
      <calculatedColumnFormula>Tabla16[[#This Row],[Financiera
(D)]]</calculatedColumnFormula>
    </tableColumn>
    <tableColumn id="7" xr3:uid="{00000000-0010-0000-0300-000007000000}" name="Física _x000a_(%)_x000a_ G=E/C" dataDxfId="46" dataCellStyle="Porcentaje">
      <calculatedColumnFormula>IF(G29&gt;0,G29/E29,0)</calculatedColumnFormula>
    </tableColumn>
    <tableColumn id="8" xr3:uid="{00000000-0010-0000-0300-000008000000}" name="Financiero _x000a_(%) _x000a_H=F/D" dataDxfId="4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44" dataDxfId="42" headerRowBorderDxfId="43" tableBorderDxfId="41" totalsRowBorderDxfId="40">
  <tableColumns count="10">
    <tableColumn id="1" xr3:uid="{00000000-0010-0000-0000-000001000000}" name="Producto" dataDxfId="39"/>
    <tableColumn id="2" xr3:uid="{00000000-0010-0000-0000-000002000000}" name="Indicador" dataDxfId="38"/>
    <tableColumn id="3" xr3:uid="{00000000-0010-0000-0000-000003000000}" name="Física_x000a_(A)" dataDxfId="37"/>
    <tableColumn id="4" xr3:uid="{00000000-0010-0000-0000-000004000000}" name="Financiera_x000a_(B)" dataDxfId="36"/>
    <tableColumn id="9" xr3:uid="{00000000-0010-0000-0000-000009000000}" name="Física_x000a_(C)" dataDxfId="35"/>
    <tableColumn id="10" xr3:uid="{00000000-0010-0000-0000-00000A000000}" name="Financiera_x000a_(D)" dataDxfId="34">
      <calculatedColumnFormula>Tabla1[[#This Row],[Financiera
(B)]]/4</calculatedColumnFormula>
    </tableColumn>
    <tableColumn id="5" xr3:uid="{00000000-0010-0000-0000-000005000000}" name="Física _x000a_(E)" dataDxfId="33"/>
    <tableColumn id="6" xr3:uid="{00000000-0010-0000-0000-000006000000}" name="Financiera _x000a_ (F)" dataDxfId="32">
      <calculatedColumnFormula>11880506.98+12141856.86</calculatedColumnFormula>
    </tableColumn>
    <tableColumn id="7" xr3:uid="{00000000-0010-0000-0000-000007000000}" name="Física _x000a_(%)_x000a_ G=E/C" dataDxfId="31" dataCellStyle="Porcentaje">
      <calculatedColumnFormula>IF(G29&gt;0,G29/E29,0)</calculatedColumnFormula>
    </tableColumn>
    <tableColumn id="8" xr3:uid="{00000000-0010-0000-0000-000008000000}" name="Financiero _x000a_(%) _x000a_H=F/D" dataDxfId="3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17" displayName="Tabla17" ref="A28:J30" totalsRowShown="0" headerRowDxfId="29" dataDxfId="27" headerRowBorderDxfId="28" tableBorderDxfId="26" totalsRowBorderDxfId="25">
  <tableColumns count="10">
    <tableColumn id="1" xr3:uid="{00000000-0010-0000-0500-000001000000}" name="Producto" dataDxfId="24"/>
    <tableColumn id="2" xr3:uid="{00000000-0010-0000-0500-000002000000}" name="Indicador" dataDxfId="23"/>
    <tableColumn id="3" xr3:uid="{00000000-0010-0000-0500-000003000000}" name="Física_x000a_(A)" dataDxfId="22"/>
    <tableColumn id="4" xr3:uid="{00000000-0010-0000-0500-000004000000}" name="Financiera_x000a_(B)" dataDxfId="21">
      <calculatedColumnFormula>+C25</calculatedColumnFormula>
    </tableColumn>
    <tableColumn id="9" xr3:uid="{00000000-0010-0000-0500-000009000000}" name="Física_x000a_(C)" dataDxfId="20"/>
    <tableColumn id="10" xr3:uid="{00000000-0010-0000-0500-00000A000000}" name="Financiera_x000a_(D)" dataDxfId="19">
      <calculatedColumnFormula>62020+41347</calculatedColumnFormula>
    </tableColumn>
    <tableColumn id="5" xr3:uid="{00000000-0010-0000-0500-000005000000}" name="Física _x000a_(E)" dataDxfId="18"/>
    <tableColumn id="6" xr3:uid="{00000000-0010-0000-0500-000006000000}" name="Financiera _x000a_ (F)" dataDxfId="17">
      <calculatedColumnFormula>Tabla17[[#This Row],[Financiera
(D)]]</calculatedColumnFormula>
    </tableColumn>
    <tableColumn id="7" xr3:uid="{00000000-0010-0000-0500-000007000000}" name="Física _x000a_(%)_x000a_ G=E/C" dataDxfId="16" dataCellStyle="Porcentaje">
      <calculatedColumnFormula>IF(G29&gt;0,G29/E29,0)</calculatedColumnFormula>
    </tableColumn>
    <tableColumn id="8" xr3:uid="{00000000-0010-0000-0500-000008000000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a13" displayName="Tabla13" ref="A28:J30" totalsRowShown="0" headerRowDxfId="14" dataDxfId="12" headerRowBorderDxfId="13" tableBorderDxfId="11" totalsRowBorderDxfId="10">
  <tableColumns count="10">
    <tableColumn id="1" xr3:uid="{00000000-0010-0000-0600-000001000000}" name="Producto" dataDxfId="9"/>
    <tableColumn id="2" xr3:uid="{00000000-0010-0000-0600-000002000000}" name="Indicador" dataDxfId="8"/>
    <tableColumn id="3" xr3:uid="{00000000-0010-0000-0600-000003000000}" name="Física_x000a_(A)" dataDxfId="7"/>
    <tableColumn id="4" xr3:uid="{00000000-0010-0000-0600-000004000000}" name="Financiera_x000a_(B)" dataDxfId="6"/>
    <tableColumn id="9" xr3:uid="{00000000-0010-0000-0600-000009000000}" name="Física_x000a_(C)" dataDxfId="5"/>
    <tableColumn id="10" xr3:uid="{00000000-0010-0000-0600-00000A000000}" name="Financiera_x000a_(D)" dataDxfId="4">
      <calculatedColumnFormula>Tabla13[[#This Row],[Financiera
(B)]]/4</calculatedColumnFormula>
    </tableColumn>
    <tableColumn id="5" xr3:uid="{00000000-0010-0000-0600-000005000000}" name="Física _x000a_(E)" dataDxfId="3"/>
    <tableColumn id="6" xr3:uid="{00000000-0010-0000-0600-000006000000}" name="Financiera _x000a_ (F)" dataDxfId="2">
      <calculatedColumnFormula>2117445.33+2324989.26</calculatedColumnFormula>
    </tableColumn>
    <tableColumn id="7" xr3:uid="{00000000-0010-0000-0600-000007000000}" name="Física _x000a_(%)_x000a_ G=E/C" dataDxfId="1" dataCellStyle="Porcentaje">
      <calculatedColumnFormula>IF(G29&gt;0,G29/E29,0)</calculatedColumnFormula>
    </tableColumn>
    <tableColumn id="8" xr3:uid="{00000000-0010-0000-0600-00000800000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K45"/>
  <sheetViews>
    <sheetView topLeftCell="A39" zoomScale="115" zoomScaleNormal="115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2"/>
      <c r="B1" s="87" t="s">
        <v>103</v>
      </c>
      <c r="C1" s="88"/>
      <c r="D1" s="88"/>
      <c r="E1" s="88"/>
      <c r="F1" s="88"/>
      <c r="G1" s="88"/>
      <c r="H1" s="88"/>
      <c r="I1" s="88"/>
      <c r="J1" s="89"/>
      <c r="K1" s="1"/>
    </row>
    <row r="2" spans="1:11" ht="21.75" thickBot="1" x14ac:dyDescent="0.3">
      <c r="A2" s="23"/>
      <c r="B2" s="90" t="s">
        <v>0</v>
      </c>
      <c r="C2" s="91"/>
      <c r="D2" s="90" t="s">
        <v>1</v>
      </c>
      <c r="E2" s="91"/>
      <c r="F2" s="91"/>
      <c r="G2" s="91"/>
      <c r="H2" s="92"/>
      <c r="I2" s="2" t="s">
        <v>2</v>
      </c>
      <c r="J2" s="3" t="s">
        <v>3</v>
      </c>
      <c r="K2" s="1"/>
    </row>
    <row r="3" spans="1:11" ht="21.75" thickBot="1" x14ac:dyDescent="0.3">
      <c r="A3" s="24"/>
      <c r="B3" s="93" t="s">
        <v>4</v>
      </c>
      <c r="C3" s="94"/>
      <c r="D3" s="93"/>
      <c r="E3" s="94"/>
      <c r="F3" s="94"/>
      <c r="G3" s="94"/>
      <c r="H3" s="95"/>
      <c r="I3" s="28">
        <v>45120</v>
      </c>
      <c r="J3" s="29"/>
      <c r="K3" s="1"/>
    </row>
    <row r="4" spans="1:11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7" t="s">
        <v>50</v>
      </c>
      <c r="C8" s="78"/>
      <c r="D8" s="78"/>
      <c r="E8" s="78"/>
      <c r="F8" s="78"/>
      <c r="G8" s="78"/>
      <c r="H8" s="78"/>
      <c r="I8" s="78"/>
      <c r="J8" s="79"/>
      <c r="K8" s="1"/>
    </row>
    <row r="9" spans="1:11" ht="15" customHeight="1" x14ac:dyDescent="0.25">
      <c r="A9" s="25" t="s">
        <v>36</v>
      </c>
      <c r="B9" s="77" t="s">
        <v>51</v>
      </c>
      <c r="C9" s="78"/>
      <c r="D9" s="78"/>
      <c r="E9" s="78"/>
      <c r="F9" s="78"/>
      <c r="G9" s="78"/>
      <c r="H9" s="78"/>
      <c r="I9" s="78"/>
      <c r="J9" s="79"/>
      <c r="K9" s="1"/>
    </row>
    <row r="10" spans="1:11" x14ac:dyDescent="0.25">
      <c r="A10" s="25" t="s">
        <v>37</v>
      </c>
      <c r="B10" s="77" t="s">
        <v>52</v>
      </c>
      <c r="C10" s="78"/>
      <c r="D10" s="78"/>
      <c r="E10" s="78"/>
      <c r="F10" s="78"/>
      <c r="G10" s="78"/>
      <c r="H10" s="78"/>
      <c r="I10" s="78"/>
      <c r="J10" s="79"/>
      <c r="K10" s="1"/>
    </row>
    <row r="11" spans="1:11" ht="44.25" customHeight="1" x14ac:dyDescent="0.25">
      <c r="A11" s="4" t="s">
        <v>8</v>
      </c>
      <c r="B11" s="59" t="s">
        <v>54</v>
      </c>
      <c r="C11" s="80"/>
      <c r="D11" s="80"/>
      <c r="E11" s="80"/>
      <c r="F11" s="80"/>
      <c r="G11" s="80"/>
      <c r="H11" s="80"/>
      <c r="I11" s="80"/>
      <c r="J11" s="81"/>
    </row>
    <row r="12" spans="1:11" ht="49.5" customHeight="1" x14ac:dyDescent="0.25">
      <c r="A12" s="4" t="s">
        <v>9</v>
      </c>
      <c r="B12" s="59" t="s">
        <v>53</v>
      </c>
      <c r="C12" s="80"/>
      <c r="D12" s="80"/>
      <c r="E12" s="80"/>
      <c r="F12" s="80"/>
      <c r="G12" s="80"/>
      <c r="H12" s="80"/>
      <c r="I12" s="80"/>
      <c r="J12" s="81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6">
        <v>3</v>
      </c>
      <c r="C14" s="82" t="str">
        <f>IFERROR(VLOOKUP(B14,'[1]Validacion datos'!A2:B5,2,FALSE),"")</f>
        <v>DESARROLLO PRODUCTIVO</v>
      </c>
      <c r="D14" s="82"/>
      <c r="E14" s="82"/>
      <c r="F14" s="82"/>
      <c r="G14" s="82"/>
      <c r="H14" s="82"/>
      <c r="I14" s="82"/>
      <c r="J14" s="82"/>
    </row>
    <row r="15" spans="1:11" ht="26.25" customHeight="1" x14ac:dyDescent="0.25">
      <c r="A15" s="4" t="s">
        <v>12</v>
      </c>
      <c r="B15" s="7">
        <v>3.5</v>
      </c>
      <c r="C15" s="82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82"/>
      <c r="E15" s="82"/>
      <c r="F15" s="82"/>
      <c r="G15" s="82"/>
      <c r="H15" s="82"/>
      <c r="I15" s="82"/>
      <c r="J15" s="82"/>
    </row>
    <row r="16" spans="1:11" x14ac:dyDescent="0.25">
      <c r="A16" s="4" t="s">
        <v>13</v>
      </c>
      <c r="B16" s="8" t="s">
        <v>56</v>
      </c>
      <c r="C16" s="73" t="str">
        <f>IFERROR(VLOOKUP(B16,'[1]Validacion datos'!D8:E64,2,FALSE),"")</f>
        <v>Consolidar un entorno adecuado que incentive la inversión para el desarrollo sostenible del sector minero</v>
      </c>
      <c r="D16" s="73"/>
      <c r="E16" s="73"/>
      <c r="F16" s="73"/>
      <c r="G16" s="73"/>
      <c r="H16" s="73"/>
      <c r="I16" s="73"/>
      <c r="J16" s="73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59" t="s">
        <v>70</v>
      </c>
      <c r="C18" s="59"/>
      <c r="D18" s="59"/>
      <c r="E18" s="59"/>
      <c r="F18" s="59"/>
      <c r="G18" s="59"/>
      <c r="H18" s="59"/>
      <c r="I18" s="59"/>
      <c r="J18" s="60"/>
    </row>
    <row r="19" spans="1:11" ht="33" customHeight="1" x14ac:dyDescent="0.25">
      <c r="A19" s="9" t="s">
        <v>16</v>
      </c>
      <c r="B19" s="59" t="s">
        <v>71</v>
      </c>
      <c r="C19" s="59"/>
      <c r="D19" s="59"/>
      <c r="E19" s="59"/>
      <c r="F19" s="59"/>
      <c r="G19" s="59"/>
      <c r="H19" s="59"/>
      <c r="I19" s="59"/>
      <c r="J19" s="60"/>
    </row>
    <row r="20" spans="1:11" ht="34.5" customHeight="1" x14ac:dyDescent="0.25">
      <c r="A20" s="9" t="s">
        <v>17</v>
      </c>
      <c r="B20" s="59" t="s">
        <v>55</v>
      </c>
      <c r="C20" s="59"/>
      <c r="D20" s="59"/>
      <c r="E20" s="59"/>
      <c r="F20" s="59"/>
      <c r="G20" s="59"/>
      <c r="H20" s="59"/>
      <c r="I20" s="59"/>
      <c r="J20" s="60"/>
    </row>
    <row r="21" spans="1:11" ht="60" customHeight="1" x14ac:dyDescent="0.25">
      <c r="A21" s="9" t="s">
        <v>38</v>
      </c>
      <c r="B21" s="59" t="s">
        <v>65</v>
      </c>
      <c r="C21" s="59"/>
      <c r="D21" s="59"/>
      <c r="E21" s="59"/>
      <c r="F21" s="59"/>
      <c r="G21" s="59"/>
      <c r="H21" s="59"/>
      <c r="I21" s="59"/>
      <c r="J21" s="60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5">
      <c r="A24" s="68" t="s">
        <v>20</v>
      </c>
      <c r="B24" s="69"/>
      <c r="C24" s="70" t="s">
        <v>21</v>
      </c>
      <c r="D24" s="71"/>
      <c r="E24" s="71"/>
      <c r="F24" s="71" t="s">
        <v>22</v>
      </c>
      <c r="G24" s="71"/>
      <c r="H24" s="69"/>
      <c r="I24" s="70" t="s">
        <v>23</v>
      </c>
      <c r="J24" s="72"/>
    </row>
    <row r="25" spans="1:11" x14ac:dyDescent="0.25">
      <c r="A25" s="61">
        <v>6754288</v>
      </c>
      <c r="B25" s="62"/>
      <c r="C25" s="63">
        <v>6754288</v>
      </c>
      <c r="D25" s="64"/>
      <c r="E25" s="65"/>
      <c r="F25" s="63">
        <v>0</v>
      </c>
      <c r="G25" s="64"/>
      <c r="H25" s="65"/>
      <c r="I25" s="66">
        <f>IF(G25&gt;0,G25/C25,0)</f>
        <v>0</v>
      </c>
      <c r="J25" s="67"/>
    </row>
    <row r="26" spans="1:11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x14ac:dyDescent="0.25">
      <c r="A27" s="5"/>
      <c r="B27"/>
      <c r="C27" s="56" t="s">
        <v>49</v>
      </c>
      <c r="D27" s="57"/>
      <c r="E27" s="56" t="s">
        <v>121</v>
      </c>
      <c r="F27" s="57"/>
      <c r="G27" s="56" t="s">
        <v>122</v>
      </c>
      <c r="H27" s="56"/>
      <c r="I27" s="56" t="s">
        <v>25</v>
      </c>
      <c r="J27" s="5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1.75" customHeight="1" x14ac:dyDescent="0.25">
      <c r="A29" s="32" t="s">
        <v>89</v>
      </c>
      <c r="B29" s="33" t="s">
        <v>72</v>
      </c>
      <c r="C29" s="13">
        <v>8</v>
      </c>
      <c r="D29" s="36">
        <v>6754288</v>
      </c>
      <c r="E29" s="36">
        <v>4</v>
      </c>
      <c r="F29" s="36">
        <f t="shared" ref="F29" si="0">1688572*2</f>
        <v>3377144</v>
      </c>
      <c r="G29" s="37">
        <v>4</v>
      </c>
      <c r="H29" s="36">
        <v>0</v>
      </c>
      <c r="I29" s="35">
        <f t="shared" ref="I29" si="1">IF(G29&gt;0,G29/E29,0)</f>
        <v>1</v>
      </c>
      <c r="J29" s="38">
        <f t="shared" ref="J29" si="2">IF(H29&gt;0,H29/F29,0)</f>
        <v>0</v>
      </c>
    </row>
    <row r="30" spans="1:11" x14ac:dyDescent="0.25">
      <c r="A30" s="16"/>
      <c r="B30" s="17"/>
      <c r="C30" s="18"/>
      <c r="D30" s="19"/>
      <c r="E30" s="19"/>
      <c r="F30" s="19"/>
      <c r="G30" s="20"/>
      <c r="H30" s="19"/>
      <c r="I30" s="14"/>
      <c r="J30" s="15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x14ac:dyDescent="0.25">
      <c r="A33" s="21" t="s">
        <v>30</v>
      </c>
      <c r="B33" s="59" t="s">
        <v>89</v>
      </c>
      <c r="C33" s="59"/>
      <c r="D33" s="59"/>
      <c r="E33" s="59"/>
      <c r="F33" s="59"/>
      <c r="G33" s="59"/>
      <c r="H33" s="59"/>
      <c r="I33" s="59"/>
      <c r="J33" s="60"/>
    </row>
    <row r="34" spans="1:11" ht="30" x14ac:dyDescent="0.25">
      <c r="A34" s="21" t="s">
        <v>31</v>
      </c>
      <c r="B34" s="59" t="s">
        <v>71</v>
      </c>
      <c r="C34" s="59"/>
      <c r="D34" s="59"/>
      <c r="E34" s="59"/>
      <c r="F34" s="59"/>
      <c r="G34" s="59"/>
      <c r="H34" s="59"/>
      <c r="I34" s="59"/>
      <c r="J34" s="60"/>
    </row>
    <row r="35" spans="1:11" ht="62.25" customHeight="1" x14ac:dyDescent="0.25">
      <c r="A35" s="21" t="s">
        <v>32</v>
      </c>
      <c r="B35" s="59" t="s">
        <v>112</v>
      </c>
      <c r="C35" s="59"/>
      <c r="D35" s="59"/>
      <c r="E35" s="59"/>
      <c r="F35" s="59"/>
      <c r="G35" s="59"/>
      <c r="H35" s="59"/>
      <c r="I35" s="59"/>
      <c r="J35" s="60"/>
    </row>
    <row r="36" spans="1:11" ht="30" x14ac:dyDescent="0.25">
      <c r="A36" s="21" t="s">
        <v>33</v>
      </c>
      <c r="B36" s="59" t="s">
        <v>104</v>
      </c>
      <c r="C36" s="59"/>
      <c r="D36" s="59"/>
      <c r="E36" s="59"/>
      <c r="F36" s="59"/>
      <c r="G36" s="59"/>
      <c r="H36" s="59"/>
      <c r="I36" s="59"/>
      <c r="J36" s="60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41" t="s">
        <v>35</v>
      </c>
      <c r="B38" s="42"/>
      <c r="C38" s="42"/>
      <c r="D38" s="42"/>
      <c r="E38" s="42"/>
      <c r="F38" s="42"/>
      <c r="G38" s="42"/>
      <c r="H38" s="42"/>
      <c r="I38" s="42"/>
      <c r="J38" s="43"/>
      <c r="K38" s="1"/>
    </row>
    <row r="39" spans="1:11" ht="27.75" customHeight="1" x14ac:dyDescent="0.25">
      <c r="A39" s="44" t="s">
        <v>41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1" ht="27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1" ht="30.75" customHeight="1" x14ac:dyDescent="0.25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</row>
    <row r="43" spans="1:11" x14ac:dyDescent="0.25">
      <c r="A43" s="30" t="s">
        <v>57</v>
      </c>
      <c r="B43" s="31">
        <f>+A25</f>
        <v>6754288</v>
      </c>
    </row>
    <row r="44" spans="1:11" x14ac:dyDescent="0.25">
      <c r="A44" s="30" t="s">
        <v>59</v>
      </c>
      <c r="B44" s="31">
        <f>+C25</f>
        <v>6754288</v>
      </c>
      <c r="C44" s="48" t="s">
        <v>123</v>
      </c>
      <c r="D44" s="48"/>
      <c r="E44" s="48"/>
      <c r="G44" s="48" t="s">
        <v>58</v>
      </c>
      <c r="H44" s="48"/>
      <c r="I44" s="48"/>
    </row>
    <row r="45" spans="1:11" x14ac:dyDescent="0.25">
      <c r="A45" s="30" t="s">
        <v>61</v>
      </c>
      <c r="B45" s="31">
        <v>0</v>
      </c>
      <c r="C45" s="49" t="s">
        <v>124</v>
      </c>
      <c r="D45" s="49"/>
      <c r="E45" s="49"/>
      <c r="G45" s="49" t="s">
        <v>60</v>
      </c>
      <c r="H45" s="49"/>
      <c r="I45" s="49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C44:E44"/>
    <mergeCell ref="C45:E45"/>
  </mergeCells>
  <dataValidations count="15">
    <dataValidation allowBlank="1" sqref="A8" xr:uid="{00000000-0002-0000-0100-000000000000}"/>
    <dataValidation allowBlank="1" showInputMessage="1" prompt="Nombre del capítulo" sqref="B8:J10" xr:uid="{00000000-0002-0000-0100-000001000000}"/>
    <dataValidation allowBlank="1" showInputMessage="1" showErrorMessage="1" prompt="¿A quién va dirigido el programa?, ¿qué característica tiene esta población que requiere ser beneficiada?" sqref="B20:J20" xr:uid="{00000000-0002-0000-0100-000002000000}"/>
    <dataValidation allowBlank="1" showInputMessage="1" showErrorMessage="1" prompt="Nombre del producto" sqref="B33:J33" xr:uid="{00000000-0002-0000-0100-000003000000}"/>
    <dataValidation allowBlank="1" showInputMessage="1" showErrorMessage="1" prompt="1. Describir lo plasmado en el presupuesto_x000a_2. Describir lo alcanzado en términos financieros y de producción " sqref="B35:J35" xr:uid="{00000000-0002-0000-0100-000004000000}"/>
    <dataValidation allowBlank="1" showInputMessage="1" showErrorMessage="1" prompt="De existir desvío, explicar razones." sqref="B36:J36" xr:uid="{00000000-0002-0000-0100-000005000000}"/>
    <dataValidation allowBlank="1" showInputMessage="1" showErrorMessage="1" prompt="Oportunidades de mejora identificadas" sqref="A39:J40" xr:uid="{00000000-0002-0000-0100-000006000000}"/>
    <dataValidation allowBlank="1" showInputMessage="1" showErrorMessage="1" prompt="Presupuesto del programa" sqref="A25:C25 F25" xr:uid="{00000000-0002-0000-0100-000007000000}"/>
    <dataValidation allowBlank="1" showInputMessage="1" showErrorMessage="1" prompt="¿En qué consiste el programa?" sqref="B34:J34 B19:J19" xr:uid="{00000000-0002-0000-0100-000008000000}"/>
    <dataValidation allowBlank="1" showInputMessage="1" showErrorMessage="1" prompt="Nombre de cada producto" sqref="A28:A30" xr:uid="{00000000-0002-0000-0100-000009000000}"/>
    <dataValidation allowBlank="1" showInputMessage="1" showErrorMessage="1" prompt="Nombre del indicador" sqref="B28:B30" xr:uid="{00000000-0002-0000-0100-00000A000000}"/>
    <dataValidation allowBlank="1" showInputMessage="1" showErrorMessage="1" prompt="Meta anual del indicador" sqref="C28:C30 E28" xr:uid="{00000000-0002-0000-0100-00000B000000}"/>
    <dataValidation allowBlank="1" showInputMessage="1" showErrorMessage="1" prompt="Monto presupuestado para el producto" sqref="D28:D30 E29:F30 F28" xr:uid="{00000000-0002-0000-0100-00000C000000}"/>
    <dataValidation allowBlank="1" showInputMessage="1" showErrorMessage="1" prompt="Meta alcanzada en el trimestre" sqref="G28:G30" xr:uid="{00000000-0002-0000-0100-00000D000000}"/>
    <dataValidation allowBlank="1" showInputMessage="1" showErrorMessage="1" prompt="Monto ejecutado en el trimestre" sqref="H28:H30" xr:uid="{00000000-0002-0000-01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K45"/>
  <sheetViews>
    <sheetView topLeftCell="A40" zoomScale="115" zoomScaleNormal="115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2"/>
      <c r="B1" s="87" t="s">
        <v>110</v>
      </c>
      <c r="C1" s="88"/>
      <c r="D1" s="88"/>
      <c r="E1" s="88"/>
      <c r="F1" s="88"/>
      <c r="G1" s="88"/>
      <c r="H1" s="88"/>
      <c r="I1" s="88"/>
      <c r="J1" s="89"/>
      <c r="K1" s="1"/>
    </row>
    <row r="2" spans="1:11" ht="21.75" thickBot="1" x14ac:dyDescent="0.3">
      <c r="A2" s="23"/>
      <c r="B2" s="90" t="s">
        <v>0</v>
      </c>
      <c r="C2" s="91"/>
      <c r="D2" s="90" t="s">
        <v>1</v>
      </c>
      <c r="E2" s="91"/>
      <c r="F2" s="91"/>
      <c r="G2" s="91"/>
      <c r="H2" s="92"/>
      <c r="I2" s="2" t="s">
        <v>2</v>
      </c>
      <c r="J2" s="3" t="s">
        <v>3</v>
      </c>
      <c r="K2" s="1"/>
    </row>
    <row r="3" spans="1:11" ht="21.75" thickBot="1" x14ac:dyDescent="0.3">
      <c r="A3" s="24"/>
      <c r="B3" s="93" t="s">
        <v>4</v>
      </c>
      <c r="C3" s="94"/>
      <c r="D3" s="93"/>
      <c r="E3" s="94"/>
      <c r="F3" s="94"/>
      <c r="G3" s="94"/>
      <c r="H3" s="95"/>
      <c r="I3" s="28">
        <v>45120</v>
      </c>
      <c r="J3" s="29"/>
      <c r="K3" s="1"/>
    </row>
    <row r="4" spans="1:11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7" t="s">
        <v>50</v>
      </c>
      <c r="C8" s="78"/>
      <c r="D8" s="78"/>
      <c r="E8" s="78"/>
      <c r="F8" s="78"/>
      <c r="G8" s="78"/>
      <c r="H8" s="78"/>
      <c r="I8" s="78"/>
      <c r="J8" s="79"/>
      <c r="K8" s="1"/>
    </row>
    <row r="9" spans="1:11" ht="15" customHeight="1" x14ac:dyDescent="0.25">
      <c r="A9" s="25" t="s">
        <v>36</v>
      </c>
      <c r="B9" s="77" t="s">
        <v>51</v>
      </c>
      <c r="C9" s="78"/>
      <c r="D9" s="78"/>
      <c r="E9" s="78"/>
      <c r="F9" s="78"/>
      <c r="G9" s="78"/>
      <c r="H9" s="78"/>
      <c r="I9" s="78"/>
      <c r="J9" s="79"/>
      <c r="K9" s="1"/>
    </row>
    <row r="10" spans="1:11" x14ac:dyDescent="0.25">
      <c r="A10" s="25" t="s">
        <v>37</v>
      </c>
      <c r="B10" s="77" t="s">
        <v>52</v>
      </c>
      <c r="C10" s="78"/>
      <c r="D10" s="78"/>
      <c r="E10" s="78"/>
      <c r="F10" s="78"/>
      <c r="G10" s="78"/>
      <c r="H10" s="78"/>
      <c r="I10" s="78"/>
      <c r="J10" s="79"/>
      <c r="K10" s="1"/>
    </row>
    <row r="11" spans="1:11" ht="44.25" customHeight="1" x14ac:dyDescent="0.25">
      <c r="A11" s="4" t="s">
        <v>8</v>
      </c>
      <c r="B11" s="59" t="s">
        <v>54</v>
      </c>
      <c r="C11" s="80"/>
      <c r="D11" s="80"/>
      <c r="E11" s="80"/>
      <c r="F11" s="80"/>
      <c r="G11" s="80"/>
      <c r="H11" s="80"/>
      <c r="I11" s="80"/>
      <c r="J11" s="81"/>
    </row>
    <row r="12" spans="1:11" ht="49.5" customHeight="1" x14ac:dyDescent="0.25">
      <c r="A12" s="4" t="s">
        <v>9</v>
      </c>
      <c r="B12" s="59" t="s">
        <v>53</v>
      </c>
      <c r="C12" s="80"/>
      <c r="D12" s="80"/>
      <c r="E12" s="80"/>
      <c r="F12" s="80"/>
      <c r="G12" s="80"/>
      <c r="H12" s="80"/>
      <c r="I12" s="80"/>
      <c r="J12" s="81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6">
        <v>3</v>
      </c>
      <c r="C14" s="82" t="str">
        <f>IFERROR(VLOOKUP(B14,'[1]Validacion datos'!A2:B5,2,FALSE),"")</f>
        <v>DESARROLLO PRODUCTIVO</v>
      </c>
      <c r="D14" s="82"/>
      <c r="E14" s="82"/>
      <c r="F14" s="82"/>
      <c r="G14" s="82"/>
      <c r="H14" s="82"/>
      <c r="I14" s="82"/>
      <c r="J14" s="82"/>
    </row>
    <row r="15" spans="1:11" ht="26.25" customHeight="1" x14ac:dyDescent="0.25">
      <c r="A15" s="4" t="s">
        <v>12</v>
      </c>
      <c r="B15" s="7">
        <v>3.5</v>
      </c>
      <c r="C15" s="82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82"/>
      <c r="E15" s="82"/>
      <c r="F15" s="82"/>
      <c r="G15" s="82"/>
      <c r="H15" s="82"/>
      <c r="I15" s="82"/>
      <c r="J15" s="82"/>
    </row>
    <row r="16" spans="1:11" x14ac:dyDescent="0.25">
      <c r="A16" s="4" t="s">
        <v>13</v>
      </c>
      <c r="B16" s="8" t="s">
        <v>56</v>
      </c>
      <c r="C16" s="73" t="str">
        <f>IFERROR(VLOOKUP(B16,'[1]Validacion datos'!D8:E64,2,FALSE),"")</f>
        <v>Consolidar un entorno adecuado que incentive la inversión para el desarrollo sostenible del sector minero</v>
      </c>
      <c r="D16" s="73"/>
      <c r="E16" s="73"/>
      <c r="F16" s="73"/>
      <c r="G16" s="73"/>
      <c r="H16" s="73"/>
      <c r="I16" s="73"/>
      <c r="J16" s="73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59" t="s">
        <v>73</v>
      </c>
      <c r="C18" s="59"/>
      <c r="D18" s="59"/>
      <c r="E18" s="59"/>
      <c r="F18" s="59"/>
      <c r="G18" s="59"/>
      <c r="H18" s="59"/>
      <c r="I18" s="59"/>
      <c r="J18" s="60"/>
    </row>
    <row r="19" spans="1:11" ht="33" customHeight="1" x14ac:dyDescent="0.25">
      <c r="A19" s="9" t="s">
        <v>16</v>
      </c>
      <c r="B19" s="59" t="s">
        <v>74</v>
      </c>
      <c r="C19" s="59"/>
      <c r="D19" s="59"/>
      <c r="E19" s="59"/>
      <c r="F19" s="59"/>
      <c r="G19" s="59"/>
      <c r="H19" s="59"/>
      <c r="I19" s="59"/>
      <c r="J19" s="60"/>
    </row>
    <row r="20" spans="1:11" ht="34.5" customHeight="1" x14ac:dyDescent="0.25">
      <c r="A20" s="9" t="s">
        <v>17</v>
      </c>
      <c r="B20" s="59" t="s">
        <v>75</v>
      </c>
      <c r="C20" s="59"/>
      <c r="D20" s="59"/>
      <c r="E20" s="59"/>
      <c r="F20" s="59"/>
      <c r="G20" s="59"/>
      <c r="H20" s="59"/>
      <c r="I20" s="59"/>
      <c r="J20" s="60"/>
    </row>
    <row r="21" spans="1:11" ht="60" customHeight="1" x14ac:dyDescent="0.25">
      <c r="A21" s="9" t="s">
        <v>38</v>
      </c>
      <c r="B21" s="59" t="s">
        <v>76</v>
      </c>
      <c r="C21" s="59"/>
      <c r="D21" s="59"/>
      <c r="E21" s="59"/>
      <c r="F21" s="59"/>
      <c r="G21" s="59"/>
      <c r="H21" s="59"/>
      <c r="I21" s="59"/>
      <c r="J21" s="60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5">
      <c r="A24" s="68" t="s">
        <v>20</v>
      </c>
      <c r="B24" s="69"/>
      <c r="C24" s="70" t="s">
        <v>21</v>
      </c>
      <c r="D24" s="71"/>
      <c r="E24" s="71"/>
      <c r="F24" s="71" t="s">
        <v>22</v>
      </c>
      <c r="G24" s="71"/>
      <c r="H24" s="69"/>
      <c r="I24" s="70" t="s">
        <v>23</v>
      </c>
      <c r="J24" s="72"/>
    </row>
    <row r="25" spans="1:11" x14ac:dyDescent="0.25">
      <c r="A25" s="61">
        <v>13390482</v>
      </c>
      <c r="B25" s="62"/>
      <c r="C25" s="63">
        <v>13390482</v>
      </c>
      <c r="D25" s="64"/>
      <c r="E25" s="65"/>
      <c r="F25" s="63"/>
      <c r="G25" s="64"/>
      <c r="H25" s="65"/>
      <c r="I25" s="66">
        <f>IF(G25&gt;0,G25/C25,0)</f>
        <v>0</v>
      </c>
      <c r="J25" s="67"/>
    </row>
    <row r="26" spans="1:11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ht="15" customHeight="1" x14ac:dyDescent="0.25">
      <c r="A27" s="5"/>
      <c r="B27"/>
      <c r="C27" s="56" t="s">
        <v>49</v>
      </c>
      <c r="D27" s="57"/>
      <c r="E27" s="56" t="s">
        <v>121</v>
      </c>
      <c r="F27" s="57"/>
      <c r="G27" s="56" t="s">
        <v>122</v>
      </c>
      <c r="H27" s="56"/>
      <c r="I27" s="56" t="s">
        <v>25</v>
      </c>
      <c r="J27" s="5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.75" customHeight="1" x14ac:dyDescent="0.25">
      <c r="A29" s="32" t="s">
        <v>77</v>
      </c>
      <c r="B29" s="33" t="s">
        <v>90</v>
      </c>
      <c r="C29" s="13">
        <v>50</v>
      </c>
      <c r="D29" s="36">
        <v>13390482</v>
      </c>
      <c r="E29" s="36">
        <v>25</v>
      </c>
      <c r="F29" s="36">
        <f t="shared" ref="F29" si="0">4017145+2678096</f>
        <v>6695241</v>
      </c>
      <c r="G29" s="37">
        <v>25</v>
      </c>
      <c r="H29" s="36">
        <v>0</v>
      </c>
      <c r="I29" s="35">
        <f>IF(G29&gt;0,G29/E29,0)</f>
        <v>1</v>
      </c>
      <c r="J29" s="38">
        <f>IF(H29&gt;0,H29/F29,0)</f>
        <v>0</v>
      </c>
    </row>
    <row r="30" spans="1:11" x14ac:dyDescent="0.25">
      <c r="A30" s="16"/>
      <c r="B30" s="17"/>
      <c r="C30" s="18"/>
      <c r="D30" s="19"/>
      <c r="E30" s="19"/>
      <c r="F30" s="19"/>
      <c r="G30" s="20"/>
      <c r="H30" s="19"/>
      <c r="I30" s="14"/>
      <c r="J30" s="15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x14ac:dyDescent="0.25">
      <c r="A33" s="21" t="s">
        <v>30</v>
      </c>
      <c r="B33" s="59" t="s">
        <v>78</v>
      </c>
      <c r="C33" s="59"/>
      <c r="D33" s="59"/>
      <c r="E33" s="59"/>
      <c r="F33" s="59"/>
      <c r="G33" s="59"/>
      <c r="H33" s="59"/>
      <c r="I33" s="59"/>
      <c r="J33" s="60"/>
    </row>
    <row r="34" spans="1:11" ht="30" x14ac:dyDescent="0.25">
      <c r="A34" s="21" t="s">
        <v>31</v>
      </c>
      <c r="B34" s="59" t="s">
        <v>79</v>
      </c>
      <c r="C34" s="59"/>
      <c r="D34" s="59"/>
      <c r="E34" s="59"/>
      <c r="F34" s="59"/>
      <c r="G34" s="59"/>
      <c r="H34" s="59"/>
      <c r="I34" s="59"/>
      <c r="J34" s="60"/>
    </row>
    <row r="35" spans="1:11" ht="42.75" customHeight="1" x14ac:dyDescent="0.25">
      <c r="A35" s="21" t="s">
        <v>32</v>
      </c>
      <c r="B35" s="59" t="s">
        <v>113</v>
      </c>
      <c r="C35" s="59"/>
      <c r="D35" s="59"/>
      <c r="E35" s="59"/>
      <c r="F35" s="59"/>
      <c r="G35" s="59"/>
      <c r="H35" s="59"/>
      <c r="I35" s="59"/>
      <c r="J35" s="60"/>
    </row>
    <row r="36" spans="1:11" ht="50.25" customHeight="1" x14ac:dyDescent="0.25">
      <c r="A36" s="21" t="s">
        <v>33</v>
      </c>
      <c r="B36" s="59" t="s">
        <v>105</v>
      </c>
      <c r="C36" s="59"/>
      <c r="D36" s="59"/>
      <c r="E36" s="59"/>
      <c r="F36" s="59"/>
      <c r="G36" s="59"/>
      <c r="H36" s="59"/>
      <c r="I36" s="59"/>
      <c r="J36" s="60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41" t="s">
        <v>35</v>
      </c>
      <c r="B38" s="42"/>
      <c r="C38" s="42"/>
      <c r="D38" s="42"/>
      <c r="E38" s="42"/>
      <c r="F38" s="42"/>
      <c r="G38" s="42"/>
      <c r="H38" s="42"/>
      <c r="I38" s="42"/>
      <c r="J38" s="43"/>
      <c r="K38" s="1"/>
    </row>
    <row r="39" spans="1:11" ht="27.75" customHeight="1" x14ac:dyDescent="0.25">
      <c r="A39" s="44" t="s">
        <v>41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1" ht="27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1" ht="30.75" customHeight="1" x14ac:dyDescent="0.25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</row>
    <row r="43" spans="1:11" x14ac:dyDescent="0.25">
      <c r="A43" s="30" t="s">
        <v>57</v>
      </c>
      <c r="B43" s="31">
        <v>13390482</v>
      </c>
    </row>
    <row r="44" spans="1:11" x14ac:dyDescent="0.25">
      <c r="A44" s="30" t="s">
        <v>59</v>
      </c>
      <c r="B44" s="31">
        <f>+B43</f>
        <v>13390482</v>
      </c>
      <c r="C44" s="48" t="s">
        <v>123</v>
      </c>
      <c r="D44" s="48"/>
      <c r="E44" s="48"/>
      <c r="G44" s="48" t="s">
        <v>58</v>
      </c>
      <c r="H44" s="48"/>
      <c r="I44" s="48"/>
    </row>
    <row r="45" spans="1:11" x14ac:dyDescent="0.25">
      <c r="A45" s="30" t="s">
        <v>61</v>
      </c>
      <c r="B45" s="31">
        <v>0</v>
      </c>
      <c r="C45" s="49" t="s">
        <v>124</v>
      </c>
      <c r="D45" s="49"/>
      <c r="E45" s="49"/>
      <c r="G45" s="49" t="s">
        <v>60</v>
      </c>
      <c r="H45" s="49"/>
      <c r="I45" s="49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C44:E44"/>
    <mergeCell ref="C45:E45"/>
  </mergeCells>
  <dataValidations count="15">
    <dataValidation allowBlank="1" sqref="A8" xr:uid="{00000000-0002-0000-0200-000000000000}"/>
    <dataValidation allowBlank="1" showInputMessage="1" prompt="Nombre del capítulo" sqref="B8:J10" xr:uid="{00000000-0002-0000-0200-000001000000}"/>
    <dataValidation allowBlank="1" showInputMessage="1" showErrorMessage="1" prompt="¿A quién va dirigido el programa?, ¿qué característica tiene esta población que requiere ser beneficiada?" sqref="B20:J20" xr:uid="{00000000-0002-0000-0200-000002000000}"/>
    <dataValidation allowBlank="1" showInputMessage="1" showErrorMessage="1" prompt="Nombre del producto" sqref="B33:J33" xr:uid="{00000000-0002-0000-0200-000003000000}"/>
    <dataValidation allowBlank="1" showInputMessage="1" showErrorMessage="1" prompt="1. Describir lo plasmado en el presupuesto_x000a_2. Describir lo alcanzado en términos financieros y de producción " sqref="B35:J35" xr:uid="{00000000-0002-0000-0200-000004000000}"/>
    <dataValidation allowBlank="1" showInputMessage="1" showErrorMessage="1" prompt="De existir desvío, explicar razones." sqref="B36:J36" xr:uid="{00000000-0002-0000-0200-000005000000}"/>
    <dataValidation allowBlank="1" showInputMessage="1" showErrorMessage="1" prompt="Oportunidades de mejora identificadas" sqref="A39:J40" xr:uid="{00000000-0002-0000-0200-000006000000}"/>
    <dataValidation allowBlank="1" showInputMessage="1" showErrorMessage="1" prompt="Presupuesto del programa" sqref="A25:C25 F25" xr:uid="{00000000-0002-0000-0200-000007000000}"/>
    <dataValidation allowBlank="1" showInputMessage="1" showErrorMessage="1" prompt="¿En qué consiste el programa?" sqref="B34:J34 B19:J19" xr:uid="{00000000-0002-0000-0200-000008000000}"/>
    <dataValidation allowBlank="1" showInputMessage="1" showErrorMessage="1" prompt="Nombre de cada producto" sqref="A28:A30" xr:uid="{00000000-0002-0000-0200-000009000000}"/>
    <dataValidation allowBlank="1" showInputMessage="1" showErrorMessage="1" prompt="Nombre del indicador" sqref="B28:B30" xr:uid="{00000000-0002-0000-0200-00000A000000}"/>
    <dataValidation allowBlank="1" showInputMessage="1" showErrorMessage="1" prompt="Meta anual del indicador" sqref="C28:C30 E28" xr:uid="{00000000-0002-0000-0200-00000B000000}"/>
    <dataValidation allowBlank="1" showInputMessage="1" showErrorMessage="1" prompt="Monto presupuestado para el producto" sqref="D28:D30 E29:F30 F28" xr:uid="{00000000-0002-0000-0200-00000C000000}"/>
    <dataValidation allowBlank="1" showInputMessage="1" showErrorMessage="1" prompt="Meta alcanzada en el trimestre" sqref="G28:G30" xr:uid="{00000000-0002-0000-0200-00000D000000}"/>
    <dataValidation allowBlank="1" showInputMessage="1" showErrorMessage="1" prompt="Monto ejecutado en el trimestre" sqref="H28:H30" xr:uid="{00000000-0002-0000-02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K45"/>
  <sheetViews>
    <sheetView topLeftCell="A39" zoomScale="136" zoomScaleNormal="136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2"/>
      <c r="B1" s="87" t="s">
        <v>110</v>
      </c>
      <c r="C1" s="88"/>
      <c r="D1" s="88"/>
      <c r="E1" s="88"/>
      <c r="F1" s="88"/>
      <c r="G1" s="88"/>
      <c r="H1" s="88"/>
      <c r="I1" s="88"/>
      <c r="J1" s="89"/>
      <c r="K1" s="1"/>
    </row>
    <row r="2" spans="1:11" ht="21.75" thickBot="1" x14ac:dyDescent="0.3">
      <c r="A2" s="23"/>
      <c r="B2" s="90" t="s">
        <v>0</v>
      </c>
      <c r="C2" s="91"/>
      <c r="D2" s="90" t="s">
        <v>1</v>
      </c>
      <c r="E2" s="91"/>
      <c r="F2" s="91"/>
      <c r="G2" s="91"/>
      <c r="H2" s="92"/>
      <c r="I2" s="2" t="s">
        <v>2</v>
      </c>
      <c r="J2" s="3" t="s">
        <v>3</v>
      </c>
      <c r="K2" s="1"/>
    </row>
    <row r="3" spans="1:11" ht="21.75" thickBot="1" x14ac:dyDescent="0.3">
      <c r="A3" s="24"/>
      <c r="B3" s="93" t="s">
        <v>4</v>
      </c>
      <c r="C3" s="94"/>
      <c r="D3" s="93"/>
      <c r="E3" s="94"/>
      <c r="F3" s="94"/>
      <c r="G3" s="94"/>
      <c r="H3" s="95"/>
      <c r="I3" s="28">
        <v>45120</v>
      </c>
      <c r="J3" s="29"/>
      <c r="K3" s="1"/>
    </row>
    <row r="4" spans="1:11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7" t="s">
        <v>50</v>
      </c>
      <c r="C8" s="78"/>
      <c r="D8" s="78"/>
      <c r="E8" s="78"/>
      <c r="F8" s="78"/>
      <c r="G8" s="78"/>
      <c r="H8" s="78"/>
      <c r="I8" s="78"/>
      <c r="J8" s="79"/>
      <c r="K8" s="1"/>
    </row>
    <row r="9" spans="1:11" ht="15" customHeight="1" x14ac:dyDescent="0.25">
      <c r="A9" s="25" t="s">
        <v>36</v>
      </c>
      <c r="B9" s="77" t="s">
        <v>51</v>
      </c>
      <c r="C9" s="78"/>
      <c r="D9" s="78"/>
      <c r="E9" s="78"/>
      <c r="F9" s="78"/>
      <c r="G9" s="78"/>
      <c r="H9" s="78"/>
      <c r="I9" s="78"/>
      <c r="J9" s="79"/>
      <c r="K9" s="1"/>
    </row>
    <row r="10" spans="1:11" x14ac:dyDescent="0.25">
      <c r="A10" s="25" t="s">
        <v>37</v>
      </c>
      <c r="B10" s="77" t="s">
        <v>52</v>
      </c>
      <c r="C10" s="78"/>
      <c r="D10" s="78"/>
      <c r="E10" s="78"/>
      <c r="F10" s="78"/>
      <c r="G10" s="78"/>
      <c r="H10" s="78"/>
      <c r="I10" s="78"/>
      <c r="J10" s="79"/>
      <c r="K10" s="1"/>
    </row>
    <row r="11" spans="1:11" ht="44.25" customHeight="1" x14ac:dyDescent="0.25">
      <c r="A11" s="4" t="s">
        <v>8</v>
      </c>
      <c r="B11" s="59" t="s">
        <v>54</v>
      </c>
      <c r="C11" s="80"/>
      <c r="D11" s="80"/>
      <c r="E11" s="80"/>
      <c r="F11" s="80"/>
      <c r="G11" s="80"/>
      <c r="H11" s="80"/>
      <c r="I11" s="80"/>
      <c r="J11" s="81"/>
    </row>
    <row r="12" spans="1:11" ht="49.5" customHeight="1" x14ac:dyDescent="0.25">
      <c r="A12" s="4" t="s">
        <v>9</v>
      </c>
      <c r="B12" s="59" t="s">
        <v>53</v>
      </c>
      <c r="C12" s="80"/>
      <c r="D12" s="80"/>
      <c r="E12" s="80"/>
      <c r="F12" s="80"/>
      <c r="G12" s="80"/>
      <c r="H12" s="80"/>
      <c r="I12" s="80"/>
      <c r="J12" s="81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6">
        <v>3</v>
      </c>
      <c r="C14" s="82" t="str">
        <f>IFERROR(VLOOKUP(B14,'[1]Validacion datos'!A2:B5,2,FALSE),"")</f>
        <v>DESARROLLO PRODUCTIVO</v>
      </c>
      <c r="D14" s="82"/>
      <c r="E14" s="82"/>
      <c r="F14" s="82"/>
      <c r="G14" s="82"/>
      <c r="H14" s="82"/>
      <c r="I14" s="82"/>
      <c r="J14" s="82"/>
    </row>
    <row r="15" spans="1:11" ht="26.25" customHeight="1" x14ac:dyDescent="0.25">
      <c r="A15" s="4" t="s">
        <v>12</v>
      </c>
      <c r="B15" s="7">
        <v>3.5</v>
      </c>
      <c r="C15" s="82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82"/>
      <c r="E15" s="82"/>
      <c r="F15" s="82"/>
      <c r="G15" s="82"/>
      <c r="H15" s="82"/>
      <c r="I15" s="82"/>
      <c r="J15" s="82"/>
    </row>
    <row r="16" spans="1:11" x14ac:dyDescent="0.25">
      <c r="A16" s="4" t="s">
        <v>13</v>
      </c>
      <c r="B16" s="8" t="s">
        <v>56</v>
      </c>
      <c r="C16" s="73" t="str">
        <f>IFERROR(VLOOKUP(B16,'[1]Validacion datos'!D8:E64,2,FALSE),"")</f>
        <v>Consolidar un entorno adecuado que incentive la inversión para el desarrollo sostenible del sector minero</v>
      </c>
      <c r="D16" s="73"/>
      <c r="E16" s="73"/>
      <c r="F16" s="73"/>
      <c r="G16" s="73"/>
      <c r="H16" s="73"/>
      <c r="I16" s="73"/>
      <c r="J16" s="73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59" t="s">
        <v>83</v>
      </c>
      <c r="C18" s="59"/>
      <c r="D18" s="59"/>
      <c r="E18" s="59"/>
      <c r="F18" s="59"/>
      <c r="G18" s="59"/>
      <c r="H18" s="59"/>
      <c r="I18" s="59"/>
      <c r="J18" s="60"/>
    </row>
    <row r="19" spans="1:11" ht="55.5" customHeight="1" x14ac:dyDescent="0.25">
      <c r="A19" s="9" t="s">
        <v>16</v>
      </c>
      <c r="B19" s="59" t="s">
        <v>99</v>
      </c>
      <c r="C19" s="59"/>
      <c r="D19" s="59"/>
      <c r="E19" s="59"/>
      <c r="F19" s="59"/>
      <c r="G19" s="59"/>
      <c r="H19" s="59"/>
      <c r="I19" s="59"/>
      <c r="J19" s="60"/>
    </row>
    <row r="20" spans="1:11" ht="34.5" customHeight="1" x14ac:dyDescent="0.25">
      <c r="A20" s="9" t="s">
        <v>17</v>
      </c>
      <c r="B20" s="59" t="s">
        <v>55</v>
      </c>
      <c r="C20" s="59"/>
      <c r="D20" s="59"/>
      <c r="E20" s="59"/>
      <c r="F20" s="59"/>
      <c r="G20" s="59"/>
      <c r="H20" s="59"/>
      <c r="I20" s="59"/>
      <c r="J20" s="60"/>
    </row>
    <row r="21" spans="1:11" ht="60" customHeight="1" x14ac:dyDescent="0.25">
      <c r="A21" s="9" t="s">
        <v>38</v>
      </c>
      <c r="B21" s="59" t="s">
        <v>84</v>
      </c>
      <c r="C21" s="59"/>
      <c r="D21" s="59"/>
      <c r="E21" s="59"/>
      <c r="F21" s="59"/>
      <c r="G21" s="59"/>
      <c r="H21" s="59"/>
      <c r="I21" s="59"/>
      <c r="J21" s="60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5">
      <c r="A24" s="68" t="s">
        <v>20</v>
      </c>
      <c r="B24" s="69"/>
      <c r="C24" s="70" t="s">
        <v>21</v>
      </c>
      <c r="D24" s="71"/>
      <c r="E24" s="71"/>
      <c r="F24" s="71" t="s">
        <v>22</v>
      </c>
      <c r="G24" s="71"/>
      <c r="H24" s="69"/>
      <c r="I24" s="70" t="s">
        <v>23</v>
      </c>
      <c r="J24" s="72"/>
    </row>
    <row r="25" spans="1:11" x14ac:dyDescent="0.25">
      <c r="A25" s="61">
        <v>4441179</v>
      </c>
      <c r="B25" s="62"/>
      <c r="C25" s="63">
        <v>4441179</v>
      </c>
      <c r="D25" s="64"/>
      <c r="E25" s="65"/>
      <c r="F25" s="63"/>
      <c r="G25" s="64"/>
      <c r="H25" s="65"/>
      <c r="I25" s="66">
        <f>IF(G25&gt;0,G25/C25,0)</f>
        <v>0</v>
      </c>
      <c r="J25" s="67"/>
    </row>
    <row r="26" spans="1:11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ht="15" customHeight="1" x14ac:dyDescent="0.25">
      <c r="A27" s="5"/>
      <c r="B27"/>
      <c r="C27" s="56" t="s">
        <v>49</v>
      </c>
      <c r="D27" s="57"/>
      <c r="E27" s="56" t="s">
        <v>121</v>
      </c>
      <c r="F27" s="57"/>
      <c r="G27" s="56" t="s">
        <v>122</v>
      </c>
      <c r="H27" s="56"/>
      <c r="I27" s="56" t="s">
        <v>25</v>
      </c>
      <c r="J27" s="5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2" t="s">
        <v>100</v>
      </c>
      <c r="B29" s="33" t="s">
        <v>101</v>
      </c>
      <c r="C29" s="13">
        <v>53</v>
      </c>
      <c r="D29" s="36">
        <v>4441179</v>
      </c>
      <c r="E29" s="36">
        <v>27</v>
      </c>
      <c r="F29" s="36">
        <f t="shared" ref="F29" si="0">1089346+1005550</f>
        <v>2094896</v>
      </c>
      <c r="G29" s="37">
        <v>27</v>
      </c>
      <c r="H29" s="36">
        <v>0</v>
      </c>
      <c r="I29" s="35">
        <f t="shared" ref="I29:J29" si="1">IF(G29&gt;0,G29/E29,0)</f>
        <v>1</v>
      </c>
      <c r="J29" s="38">
        <f t="shared" si="1"/>
        <v>0</v>
      </c>
    </row>
    <row r="30" spans="1:11" x14ac:dyDescent="0.25">
      <c r="A30" s="16"/>
      <c r="B30" s="17"/>
      <c r="C30" s="18"/>
      <c r="D30" s="19"/>
      <c r="E30" s="19"/>
      <c r="F30" s="19"/>
      <c r="G30" s="20"/>
      <c r="H30" s="19"/>
      <c r="I30" s="14"/>
      <c r="J30" s="15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x14ac:dyDescent="0.25">
      <c r="A33" s="21" t="s">
        <v>30</v>
      </c>
      <c r="B33" s="59" t="s">
        <v>102</v>
      </c>
      <c r="C33" s="59"/>
      <c r="D33" s="59"/>
      <c r="E33" s="59"/>
      <c r="F33" s="59"/>
      <c r="G33" s="59"/>
      <c r="H33" s="59"/>
      <c r="I33" s="59"/>
      <c r="J33" s="60"/>
    </row>
    <row r="34" spans="1:11" ht="48" customHeight="1" x14ac:dyDescent="0.25">
      <c r="A34" s="21" t="s">
        <v>31</v>
      </c>
      <c r="B34" s="59" t="s">
        <v>99</v>
      </c>
      <c r="C34" s="59"/>
      <c r="D34" s="59"/>
      <c r="E34" s="59"/>
      <c r="F34" s="59"/>
      <c r="G34" s="59"/>
      <c r="H34" s="59"/>
      <c r="I34" s="59"/>
      <c r="J34" s="60"/>
    </row>
    <row r="35" spans="1:11" ht="42.75" customHeight="1" x14ac:dyDescent="0.25">
      <c r="A35" s="21" t="s">
        <v>32</v>
      </c>
      <c r="B35" s="59" t="s">
        <v>111</v>
      </c>
      <c r="C35" s="59"/>
      <c r="D35" s="59"/>
      <c r="E35" s="59"/>
      <c r="F35" s="59"/>
      <c r="G35" s="59"/>
      <c r="H35" s="59"/>
      <c r="I35" s="59"/>
      <c r="J35" s="60"/>
    </row>
    <row r="36" spans="1:11" ht="55.5" customHeight="1" x14ac:dyDescent="0.25">
      <c r="A36" s="21" t="s">
        <v>33</v>
      </c>
      <c r="B36" s="59" t="s">
        <v>108</v>
      </c>
      <c r="C36" s="59"/>
      <c r="D36" s="59"/>
      <c r="E36" s="59"/>
      <c r="F36" s="59"/>
      <c r="G36" s="59"/>
      <c r="H36" s="59"/>
      <c r="I36" s="59"/>
      <c r="J36" s="60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41" t="s">
        <v>35</v>
      </c>
      <c r="B38" s="42"/>
      <c r="C38" s="42"/>
      <c r="D38" s="42"/>
      <c r="E38" s="42"/>
      <c r="F38" s="42"/>
      <c r="G38" s="42"/>
      <c r="H38" s="42"/>
      <c r="I38" s="42"/>
      <c r="J38" s="43"/>
      <c r="K38" s="1"/>
    </row>
    <row r="39" spans="1:11" ht="27.75" customHeight="1" x14ac:dyDescent="0.25">
      <c r="A39" s="44" t="s">
        <v>41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1" ht="27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1" ht="30.75" customHeight="1" x14ac:dyDescent="0.25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</row>
    <row r="43" spans="1:11" x14ac:dyDescent="0.25">
      <c r="A43" s="30" t="s">
        <v>57</v>
      </c>
      <c r="B43" s="31">
        <v>4441179</v>
      </c>
    </row>
    <row r="44" spans="1:11" x14ac:dyDescent="0.25">
      <c r="A44" s="30" t="s">
        <v>59</v>
      </c>
      <c r="B44" s="31">
        <f>+B43</f>
        <v>4441179</v>
      </c>
      <c r="C44" s="48" t="s">
        <v>123</v>
      </c>
      <c r="D44" s="48"/>
      <c r="E44" s="48"/>
      <c r="G44" s="48" t="s">
        <v>58</v>
      </c>
      <c r="H44" s="48"/>
      <c r="I44" s="48"/>
    </row>
    <row r="45" spans="1:11" x14ac:dyDescent="0.25">
      <c r="A45" s="30" t="s">
        <v>61</v>
      </c>
      <c r="B45" s="31">
        <v>0</v>
      </c>
      <c r="C45" s="49" t="s">
        <v>124</v>
      </c>
      <c r="D45" s="49"/>
      <c r="E45" s="49"/>
      <c r="G45" s="49" t="s">
        <v>60</v>
      </c>
      <c r="H45" s="49"/>
      <c r="I45" s="49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C44:E44"/>
    <mergeCell ref="C45:E45"/>
  </mergeCells>
  <dataValidations count="15">
    <dataValidation allowBlank="1" showInputMessage="1" showErrorMessage="1" prompt="Monto ejecutado en el trimestre" sqref="H28:H30" xr:uid="{00000000-0002-0000-0400-000000000000}"/>
    <dataValidation allowBlank="1" showInputMessage="1" showErrorMessage="1" prompt="Meta alcanzada en el trimestre" sqref="G28:G30" xr:uid="{00000000-0002-0000-0400-000001000000}"/>
    <dataValidation allowBlank="1" showInputMessage="1" showErrorMessage="1" prompt="Monto presupuestado para el producto" sqref="D28:D30 E29:F30 F28" xr:uid="{00000000-0002-0000-0400-000002000000}"/>
    <dataValidation allowBlank="1" showInputMessage="1" showErrorMessage="1" prompt="Meta anual del indicador" sqref="C28:C30 E28" xr:uid="{00000000-0002-0000-0400-000003000000}"/>
    <dataValidation allowBlank="1" showInputMessage="1" showErrorMessage="1" prompt="Nombre del indicador" sqref="B28:B30" xr:uid="{00000000-0002-0000-0400-000004000000}"/>
    <dataValidation allowBlank="1" showInputMessage="1" showErrorMessage="1" prompt="Nombre de cada producto" sqref="A28:A30" xr:uid="{00000000-0002-0000-0400-000005000000}"/>
    <dataValidation allowBlank="1" showInputMessage="1" showErrorMessage="1" prompt="¿En qué consiste el programa?" sqref="B34:J34 B19:J19" xr:uid="{00000000-0002-0000-0400-000006000000}"/>
    <dataValidation allowBlank="1" showInputMessage="1" showErrorMessage="1" prompt="Presupuesto del programa" sqref="A25:C25 F25" xr:uid="{00000000-0002-0000-0400-000007000000}"/>
    <dataValidation allowBlank="1" showInputMessage="1" showErrorMessage="1" prompt="Oportunidades de mejora identificadas" sqref="A39:J40" xr:uid="{00000000-0002-0000-0400-000008000000}"/>
    <dataValidation allowBlank="1" showInputMessage="1" showErrorMessage="1" prompt="De existir desvío, explicar razones." sqref="B36:J36" xr:uid="{00000000-0002-0000-0400-000009000000}"/>
    <dataValidation allowBlank="1" showInputMessage="1" showErrorMessage="1" prompt="1. Describir lo plasmado en el presupuesto_x000a_2. Describir lo alcanzado en términos financieros y de producción " sqref="B35:J35" xr:uid="{00000000-0002-0000-0400-00000A000000}"/>
    <dataValidation allowBlank="1" showInputMessage="1" showErrorMessage="1" prompt="Nombre del producto" sqref="B33:J33" xr:uid="{00000000-0002-0000-0400-00000B000000}"/>
    <dataValidation allowBlank="1" showInputMessage="1" showErrorMessage="1" prompt="¿A quién va dirigido el programa?, ¿qué característica tiene esta población que requiere ser beneficiada?" sqref="B20:J20" xr:uid="{00000000-0002-0000-0400-00000C000000}"/>
    <dataValidation allowBlank="1" showInputMessage="1" prompt="Nombre del capítulo" sqref="B8:J10" xr:uid="{00000000-0002-0000-0400-00000D000000}"/>
    <dataValidation allowBlank="1" sqref="A8" xr:uid="{00000000-0002-0000-04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K45"/>
  <sheetViews>
    <sheetView topLeftCell="B36" zoomScale="115" zoomScaleNormal="115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5.28515625" style="6" customWidth="1"/>
    <col min="3" max="10" width="12.7109375" style="6" customWidth="1"/>
    <col min="11" max="11" width="11.42578125" style="6"/>
  </cols>
  <sheetData>
    <row r="1" spans="1:11" ht="21.75" thickBot="1" x14ac:dyDescent="0.3">
      <c r="A1" s="22"/>
      <c r="B1" s="87" t="s">
        <v>103</v>
      </c>
      <c r="C1" s="88"/>
      <c r="D1" s="88"/>
      <c r="E1" s="88"/>
      <c r="F1" s="88"/>
      <c r="G1" s="88"/>
      <c r="H1" s="88"/>
      <c r="I1" s="88"/>
      <c r="J1" s="89"/>
      <c r="K1" s="1"/>
    </row>
    <row r="2" spans="1:11" ht="21.75" thickBot="1" x14ac:dyDescent="0.3">
      <c r="A2" s="23"/>
      <c r="B2" s="90" t="s">
        <v>0</v>
      </c>
      <c r="C2" s="91"/>
      <c r="D2" s="90" t="s">
        <v>1</v>
      </c>
      <c r="E2" s="91"/>
      <c r="F2" s="91"/>
      <c r="G2" s="91"/>
      <c r="H2" s="92"/>
      <c r="I2" s="2" t="s">
        <v>2</v>
      </c>
      <c r="J2" s="3" t="s">
        <v>3</v>
      </c>
      <c r="K2" s="1"/>
    </row>
    <row r="3" spans="1:11" ht="21.75" thickBot="1" x14ac:dyDescent="0.3">
      <c r="A3" s="24"/>
      <c r="B3" s="93" t="s">
        <v>4</v>
      </c>
      <c r="C3" s="94"/>
      <c r="D3" s="93"/>
      <c r="E3" s="94"/>
      <c r="F3" s="94"/>
      <c r="G3" s="94"/>
      <c r="H3" s="95"/>
      <c r="I3" s="28">
        <v>45120</v>
      </c>
      <c r="J3" s="29"/>
      <c r="K3" s="1"/>
    </row>
    <row r="4" spans="1:11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7" t="s">
        <v>50</v>
      </c>
      <c r="C8" s="78"/>
      <c r="D8" s="78"/>
      <c r="E8" s="78"/>
      <c r="F8" s="78"/>
      <c r="G8" s="78"/>
      <c r="H8" s="78"/>
      <c r="I8" s="78"/>
      <c r="J8" s="79"/>
      <c r="K8" s="1"/>
    </row>
    <row r="9" spans="1:11" ht="15" customHeight="1" x14ac:dyDescent="0.25">
      <c r="A9" s="25" t="s">
        <v>36</v>
      </c>
      <c r="B9" s="77" t="s">
        <v>51</v>
      </c>
      <c r="C9" s="78"/>
      <c r="D9" s="78"/>
      <c r="E9" s="78"/>
      <c r="F9" s="78"/>
      <c r="G9" s="78"/>
      <c r="H9" s="78"/>
      <c r="I9" s="78"/>
      <c r="J9" s="79"/>
      <c r="K9" s="1"/>
    </row>
    <row r="10" spans="1:11" x14ac:dyDescent="0.25">
      <c r="A10" s="25" t="s">
        <v>37</v>
      </c>
      <c r="B10" s="77" t="s">
        <v>52</v>
      </c>
      <c r="C10" s="78"/>
      <c r="D10" s="78"/>
      <c r="E10" s="78"/>
      <c r="F10" s="78"/>
      <c r="G10" s="78"/>
      <c r="H10" s="78"/>
      <c r="I10" s="78"/>
      <c r="J10" s="79"/>
      <c r="K10" s="1"/>
    </row>
    <row r="11" spans="1:11" ht="44.25" customHeight="1" x14ac:dyDescent="0.25">
      <c r="A11" s="4" t="s">
        <v>8</v>
      </c>
      <c r="B11" s="59" t="s">
        <v>54</v>
      </c>
      <c r="C11" s="80"/>
      <c r="D11" s="80"/>
      <c r="E11" s="80"/>
      <c r="F11" s="80"/>
      <c r="G11" s="80"/>
      <c r="H11" s="80"/>
      <c r="I11" s="80"/>
      <c r="J11" s="81"/>
    </row>
    <row r="12" spans="1:11" ht="49.5" customHeight="1" x14ac:dyDescent="0.25">
      <c r="A12" s="4" t="s">
        <v>9</v>
      </c>
      <c r="B12" s="59" t="s">
        <v>53</v>
      </c>
      <c r="C12" s="80"/>
      <c r="D12" s="80"/>
      <c r="E12" s="80"/>
      <c r="F12" s="80"/>
      <c r="G12" s="80"/>
      <c r="H12" s="80"/>
      <c r="I12" s="80"/>
      <c r="J12" s="81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6">
        <v>3</v>
      </c>
      <c r="C14" s="82" t="str">
        <f>IFERROR(VLOOKUP(B14,'[2]Validacion datos'!A2:B5,2,FALSE),"")</f>
        <v>DESARROLLO PRODUCTIVO</v>
      </c>
      <c r="D14" s="82"/>
      <c r="E14" s="82"/>
      <c r="F14" s="82"/>
      <c r="G14" s="82"/>
      <c r="H14" s="82"/>
      <c r="I14" s="82"/>
      <c r="J14" s="82"/>
    </row>
    <row r="15" spans="1:11" ht="26.25" customHeight="1" x14ac:dyDescent="0.25">
      <c r="A15" s="4" t="s">
        <v>12</v>
      </c>
      <c r="B15" s="7">
        <v>3.2</v>
      </c>
      <c r="C15" s="82" t="str">
        <f>IFERROR(VLOOKUP(B15,'[2]Validacion datos'!A8:B26,2,FALSE),"")</f>
        <v>Energía confiable y ambientalmente sostenible</v>
      </c>
      <c r="D15" s="82"/>
      <c r="E15" s="82"/>
      <c r="F15" s="82"/>
      <c r="G15" s="82"/>
      <c r="H15" s="82"/>
      <c r="I15" s="82"/>
      <c r="J15" s="82"/>
    </row>
    <row r="16" spans="1:11" ht="27.75" customHeight="1" x14ac:dyDescent="0.25">
      <c r="A16" s="4" t="s">
        <v>13</v>
      </c>
      <c r="B16" s="7" t="s">
        <v>117</v>
      </c>
      <c r="C16" s="82" t="s">
        <v>118</v>
      </c>
      <c r="D16" s="82"/>
      <c r="E16" s="82"/>
      <c r="F16" s="82"/>
      <c r="G16" s="82"/>
      <c r="H16" s="82"/>
      <c r="I16" s="82"/>
      <c r="J16" s="82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59" t="s">
        <v>80</v>
      </c>
      <c r="C18" s="59"/>
      <c r="D18" s="59"/>
      <c r="E18" s="59"/>
      <c r="F18" s="59"/>
      <c r="G18" s="59"/>
      <c r="H18" s="59"/>
      <c r="I18" s="59"/>
      <c r="J18" s="60"/>
    </row>
    <row r="19" spans="1:11" ht="33" customHeight="1" x14ac:dyDescent="0.25">
      <c r="A19" s="9" t="s">
        <v>16</v>
      </c>
      <c r="B19" s="59" t="s">
        <v>81</v>
      </c>
      <c r="C19" s="59"/>
      <c r="D19" s="59"/>
      <c r="E19" s="59"/>
      <c r="F19" s="59"/>
      <c r="G19" s="59"/>
      <c r="H19" s="59"/>
      <c r="I19" s="59"/>
      <c r="J19" s="60"/>
    </row>
    <row r="20" spans="1:11" ht="34.5" customHeight="1" x14ac:dyDescent="0.25">
      <c r="A20" s="9" t="s">
        <v>17</v>
      </c>
      <c r="B20" s="59" t="s">
        <v>55</v>
      </c>
      <c r="C20" s="59"/>
      <c r="D20" s="59"/>
      <c r="E20" s="59"/>
      <c r="F20" s="59"/>
      <c r="G20" s="59"/>
      <c r="H20" s="59"/>
      <c r="I20" s="59"/>
      <c r="J20" s="60"/>
    </row>
    <row r="21" spans="1:11" ht="74.25" customHeight="1" x14ac:dyDescent="0.25">
      <c r="A21" s="9" t="s">
        <v>38</v>
      </c>
      <c r="B21" s="59"/>
      <c r="C21" s="59"/>
      <c r="D21" s="59"/>
      <c r="E21" s="59"/>
      <c r="F21" s="59"/>
      <c r="G21" s="59"/>
      <c r="H21" s="59"/>
      <c r="I21" s="59"/>
      <c r="J21" s="60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5">
      <c r="A24" s="68" t="s">
        <v>20</v>
      </c>
      <c r="B24" s="69"/>
      <c r="C24" s="70" t="s">
        <v>21</v>
      </c>
      <c r="D24" s="71"/>
      <c r="E24" s="71"/>
      <c r="F24" s="71" t="s">
        <v>22</v>
      </c>
      <c r="G24" s="71"/>
      <c r="H24" s="69"/>
      <c r="I24" s="70" t="s">
        <v>23</v>
      </c>
      <c r="J24" s="72"/>
    </row>
    <row r="25" spans="1:11" x14ac:dyDescent="0.25">
      <c r="A25" s="61">
        <v>353541882</v>
      </c>
      <c r="B25" s="62"/>
      <c r="C25" s="63">
        <v>353541882</v>
      </c>
      <c r="D25" s="64"/>
      <c r="E25" s="65"/>
      <c r="F25" s="63">
        <v>0</v>
      </c>
      <c r="G25" s="64"/>
      <c r="H25" s="65"/>
      <c r="I25" s="66">
        <f>IF(G25&gt;0,G25/C25,0)</f>
        <v>0</v>
      </c>
      <c r="J25" s="67"/>
    </row>
    <row r="26" spans="1:11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ht="15" customHeight="1" x14ac:dyDescent="0.25">
      <c r="A27" s="5"/>
      <c r="B27"/>
      <c r="C27" s="56" t="s">
        <v>49</v>
      </c>
      <c r="D27" s="57"/>
      <c r="E27" s="56" t="s">
        <v>121</v>
      </c>
      <c r="F27" s="57"/>
      <c r="G27" s="56" t="s">
        <v>122</v>
      </c>
      <c r="H27" s="56"/>
      <c r="I27" s="56" t="s">
        <v>25</v>
      </c>
      <c r="J27" s="5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5.5" customHeight="1" x14ac:dyDescent="0.25">
      <c r="A29" s="32" t="s">
        <v>91</v>
      </c>
      <c r="B29" s="33" t="s">
        <v>93</v>
      </c>
      <c r="C29" s="34">
        <v>31</v>
      </c>
      <c r="D29" s="36">
        <v>353541882</v>
      </c>
      <c r="E29" s="36">
        <v>15</v>
      </c>
      <c r="F29" s="36">
        <f t="shared" ref="F29" si="0">128906785+60144351</f>
        <v>189051136</v>
      </c>
      <c r="G29" s="37">
        <v>19</v>
      </c>
      <c r="H29" s="36">
        <v>0</v>
      </c>
      <c r="I29" s="35">
        <f>IF(G29&gt;0,G29/E29,0)</f>
        <v>1.2666666666666666</v>
      </c>
      <c r="J29" s="38">
        <f>IF(H29&gt;0,H29/F29,0)</f>
        <v>0</v>
      </c>
    </row>
    <row r="30" spans="1:11" x14ac:dyDescent="0.25">
      <c r="A30" s="16"/>
      <c r="B30" s="17"/>
      <c r="C30" s="18"/>
      <c r="D30" s="19"/>
      <c r="E30" s="19"/>
      <c r="F30" s="19"/>
      <c r="G30" s="20"/>
      <c r="H30" s="19"/>
      <c r="I30" s="35"/>
      <c r="J30" s="38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x14ac:dyDescent="0.25">
      <c r="A33" s="21" t="s">
        <v>30</v>
      </c>
      <c r="B33" s="59" t="s">
        <v>92</v>
      </c>
      <c r="C33" s="59"/>
      <c r="D33" s="59"/>
      <c r="E33" s="59"/>
      <c r="F33" s="59"/>
      <c r="G33" s="59"/>
      <c r="H33" s="59"/>
      <c r="I33" s="59"/>
      <c r="J33" s="60"/>
    </row>
    <row r="34" spans="1:11" ht="30" x14ac:dyDescent="0.25">
      <c r="A34" s="21" t="s">
        <v>31</v>
      </c>
      <c r="B34" s="59" t="s">
        <v>82</v>
      </c>
      <c r="C34" s="59"/>
      <c r="D34" s="59"/>
      <c r="E34" s="59"/>
      <c r="F34" s="59"/>
      <c r="G34" s="59"/>
      <c r="H34" s="59"/>
      <c r="I34" s="59"/>
      <c r="J34" s="60"/>
    </row>
    <row r="35" spans="1:11" ht="42.75" customHeight="1" x14ac:dyDescent="0.25">
      <c r="A35" s="21" t="s">
        <v>32</v>
      </c>
      <c r="B35" s="59" t="s">
        <v>116</v>
      </c>
      <c r="C35" s="59"/>
      <c r="D35" s="59"/>
      <c r="E35" s="59"/>
      <c r="F35" s="59"/>
      <c r="G35" s="59"/>
      <c r="H35" s="59"/>
      <c r="I35" s="59"/>
      <c r="J35" s="60"/>
    </row>
    <row r="36" spans="1:11" ht="30" x14ac:dyDescent="0.25">
      <c r="A36" s="21" t="s">
        <v>33</v>
      </c>
      <c r="B36" s="96" t="s">
        <v>94</v>
      </c>
      <c r="C36" s="96"/>
      <c r="D36" s="96"/>
      <c r="E36" s="96"/>
      <c r="F36" s="96"/>
      <c r="G36" s="96"/>
      <c r="H36" s="96"/>
      <c r="I36" s="96"/>
      <c r="J36" s="97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41" t="s">
        <v>35</v>
      </c>
      <c r="B38" s="42"/>
      <c r="C38" s="42"/>
      <c r="D38" s="42"/>
      <c r="E38" s="42"/>
      <c r="F38" s="42"/>
      <c r="G38" s="42"/>
      <c r="H38" s="42"/>
      <c r="I38" s="42"/>
      <c r="J38" s="43"/>
      <c r="K38" s="1"/>
    </row>
    <row r="39" spans="1:11" ht="27.75" customHeight="1" x14ac:dyDescent="0.25">
      <c r="A39" s="44" t="s">
        <v>41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1" ht="27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1" ht="30.75" customHeight="1" x14ac:dyDescent="0.25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</row>
    <row r="43" spans="1:11" x14ac:dyDescent="0.25">
      <c r="A43" s="30" t="s">
        <v>57</v>
      </c>
      <c r="B43" s="31">
        <v>353541882</v>
      </c>
    </row>
    <row r="44" spans="1:11" x14ac:dyDescent="0.25">
      <c r="A44" s="30" t="s">
        <v>59</v>
      </c>
      <c r="B44" s="31">
        <f>+B43</f>
        <v>353541882</v>
      </c>
      <c r="C44" s="48" t="s">
        <v>123</v>
      </c>
      <c r="D44" s="48"/>
      <c r="E44" s="48"/>
      <c r="G44" s="48" t="s">
        <v>58</v>
      </c>
      <c r="H44" s="48"/>
      <c r="I44" s="48"/>
    </row>
    <row r="45" spans="1:11" x14ac:dyDescent="0.25">
      <c r="A45" s="30" t="s">
        <v>61</v>
      </c>
      <c r="B45" s="31">
        <v>0</v>
      </c>
      <c r="C45" s="49" t="s">
        <v>124</v>
      </c>
      <c r="D45" s="49"/>
      <c r="E45" s="49"/>
      <c r="G45" s="49" t="s">
        <v>60</v>
      </c>
      <c r="H45" s="49"/>
      <c r="I45" s="49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C44:E44"/>
    <mergeCell ref="C45:E45"/>
  </mergeCells>
  <dataValidations count="15">
    <dataValidation allowBlank="1" sqref="A8" xr:uid="{00000000-0002-0000-0300-000000000000}"/>
    <dataValidation allowBlank="1" showInputMessage="1" prompt="Nombre del capítulo" sqref="B8:J10" xr:uid="{00000000-0002-0000-0300-000001000000}"/>
    <dataValidation allowBlank="1" showInputMessage="1" showErrorMessage="1" prompt="¿A quién va dirigido el programa?, ¿qué característica tiene esta población que requiere ser beneficiada?" sqref="B20:J20" xr:uid="{00000000-0002-0000-0300-000002000000}"/>
    <dataValidation allowBlank="1" showInputMessage="1" showErrorMessage="1" prompt="Nombre del producto" sqref="B33:J33" xr:uid="{00000000-0002-0000-0300-000003000000}"/>
    <dataValidation allowBlank="1" showInputMessage="1" showErrorMessage="1" prompt="1. Describir lo plasmado en el presupuesto_x000a_2. Describir lo alcanzado en términos financieros y de producción " sqref="B35:J35" xr:uid="{00000000-0002-0000-0300-000004000000}"/>
    <dataValidation allowBlank="1" showInputMessage="1" showErrorMessage="1" prompt="De existir desvío, explicar razones." sqref="B36:J36" xr:uid="{00000000-0002-0000-0300-000005000000}"/>
    <dataValidation allowBlank="1" showInputMessage="1" showErrorMessage="1" prompt="Oportunidades de mejora identificadas" sqref="A39:J40" xr:uid="{00000000-0002-0000-0300-000006000000}"/>
    <dataValidation allowBlank="1" showInputMessage="1" showErrorMessage="1" prompt="Presupuesto del programa" sqref="A25:C25 F25" xr:uid="{00000000-0002-0000-0300-000007000000}"/>
    <dataValidation allowBlank="1" showInputMessage="1" showErrorMessage="1" prompt="¿En qué consiste el programa?" sqref="B34:J34 B19:J19" xr:uid="{00000000-0002-0000-0300-000008000000}"/>
    <dataValidation allowBlank="1" showInputMessage="1" showErrorMessage="1" prompt="Nombre de cada producto" sqref="A28:A30" xr:uid="{00000000-0002-0000-0300-000009000000}"/>
    <dataValidation allowBlank="1" showInputMessage="1" showErrorMessage="1" prompt="Nombre del indicador" sqref="B28:B30" xr:uid="{00000000-0002-0000-0300-00000A000000}"/>
    <dataValidation allowBlank="1" showInputMessage="1" showErrorMessage="1" prompt="Meta anual del indicador" sqref="C28:C30 E28" xr:uid="{00000000-0002-0000-0300-00000B000000}"/>
    <dataValidation allowBlank="1" showInputMessage="1" showErrorMessage="1" prompt="Monto presupuestado para el producto" sqref="D28:D30 E29:F30 F28" xr:uid="{00000000-0002-0000-0300-00000C000000}"/>
    <dataValidation allowBlank="1" showInputMessage="1" showErrorMessage="1" prompt="Meta alcanzada en el trimestre" sqref="G28:G30" xr:uid="{00000000-0002-0000-0300-00000D000000}"/>
    <dataValidation allowBlank="1" showInputMessage="1" showErrorMessage="1" prompt="Monto ejecutado en el trimestre" sqref="H28:H30" xr:uid="{00000000-0002-0000-03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K45"/>
  <sheetViews>
    <sheetView topLeftCell="A37" zoomScale="115" zoomScaleNormal="115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2"/>
      <c r="B1" s="87" t="s">
        <v>103</v>
      </c>
      <c r="C1" s="88"/>
      <c r="D1" s="88"/>
      <c r="E1" s="88"/>
      <c r="F1" s="88"/>
      <c r="G1" s="88"/>
      <c r="H1" s="88"/>
      <c r="I1" s="88"/>
      <c r="J1" s="89"/>
      <c r="K1" s="1"/>
    </row>
    <row r="2" spans="1:11" ht="21.75" thickBot="1" x14ac:dyDescent="0.3">
      <c r="A2" s="23"/>
      <c r="B2" s="90" t="s">
        <v>0</v>
      </c>
      <c r="C2" s="91"/>
      <c r="D2" s="90" t="s">
        <v>1</v>
      </c>
      <c r="E2" s="91"/>
      <c r="F2" s="91"/>
      <c r="G2" s="91"/>
      <c r="H2" s="92"/>
      <c r="I2" s="2" t="s">
        <v>2</v>
      </c>
      <c r="J2" s="3" t="s">
        <v>3</v>
      </c>
      <c r="K2" s="1"/>
    </row>
    <row r="3" spans="1:11" ht="21.75" thickBot="1" x14ac:dyDescent="0.3">
      <c r="A3" s="24"/>
      <c r="B3" s="93" t="s">
        <v>4</v>
      </c>
      <c r="C3" s="94"/>
      <c r="D3" s="93"/>
      <c r="E3" s="94"/>
      <c r="F3" s="94"/>
      <c r="G3" s="94"/>
      <c r="H3" s="95"/>
      <c r="I3" s="28">
        <v>45120</v>
      </c>
      <c r="J3" s="29"/>
      <c r="K3" s="1"/>
    </row>
    <row r="4" spans="1:11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7" t="s">
        <v>50</v>
      </c>
      <c r="C8" s="78"/>
      <c r="D8" s="78"/>
      <c r="E8" s="78"/>
      <c r="F8" s="78"/>
      <c r="G8" s="78"/>
      <c r="H8" s="78"/>
      <c r="I8" s="78"/>
      <c r="J8" s="79"/>
      <c r="K8" s="1"/>
    </row>
    <row r="9" spans="1:11" ht="15" customHeight="1" x14ac:dyDescent="0.25">
      <c r="A9" s="25" t="s">
        <v>36</v>
      </c>
      <c r="B9" s="77" t="s">
        <v>51</v>
      </c>
      <c r="C9" s="78"/>
      <c r="D9" s="78"/>
      <c r="E9" s="78"/>
      <c r="F9" s="78"/>
      <c r="G9" s="78"/>
      <c r="H9" s="78"/>
      <c r="I9" s="78"/>
      <c r="J9" s="79"/>
      <c r="K9" s="1"/>
    </row>
    <row r="10" spans="1:11" x14ac:dyDescent="0.25">
      <c r="A10" s="25" t="s">
        <v>37</v>
      </c>
      <c r="B10" s="77" t="s">
        <v>52</v>
      </c>
      <c r="C10" s="78"/>
      <c r="D10" s="78"/>
      <c r="E10" s="78"/>
      <c r="F10" s="78"/>
      <c r="G10" s="78"/>
      <c r="H10" s="78"/>
      <c r="I10" s="78"/>
      <c r="J10" s="79"/>
      <c r="K10" s="1"/>
    </row>
    <row r="11" spans="1:11" ht="44.25" customHeight="1" x14ac:dyDescent="0.25">
      <c r="A11" s="4" t="s">
        <v>8</v>
      </c>
      <c r="B11" s="59" t="s">
        <v>54</v>
      </c>
      <c r="C11" s="80"/>
      <c r="D11" s="80"/>
      <c r="E11" s="80"/>
      <c r="F11" s="80"/>
      <c r="G11" s="80"/>
      <c r="H11" s="80"/>
      <c r="I11" s="80"/>
      <c r="J11" s="81"/>
    </row>
    <row r="12" spans="1:11" ht="49.5" customHeight="1" x14ac:dyDescent="0.25">
      <c r="A12" s="4" t="s">
        <v>9</v>
      </c>
      <c r="B12" s="59" t="s">
        <v>53</v>
      </c>
      <c r="C12" s="80"/>
      <c r="D12" s="80"/>
      <c r="E12" s="80"/>
      <c r="F12" s="80"/>
      <c r="G12" s="80"/>
      <c r="H12" s="80"/>
      <c r="I12" s="80"/>
      <c r="J12" s="81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6">
        <v>3</v>
      </c>
      <c r="C14" s="82" t="str">
        <f>IFERROR(VLOOKUP(B14,'[1]Validacion datos'!A2:B5,2,FALSE),"")</f>
        <v>DESARROLLO PRODUCTIVO</v>
      </c>
      <c r="D14" s="82"/>
      <c r="E14" s="82"/>
      <c r="F14" s="82"/>
      <c r="G14" s="82"/>
      <c r="H14" s="82"/>
      <c r="I14" s="82"/>
      <c r="J14" s="82"/>
    </row>
    <row r="15" spans="1:11" ht="26.25" customHeight="1" x14ac:dyDescent="0.25">
      <c r="A15" s="4" t="s">
        <v>12</v>
      </c>
      <c r="B15" s="7">
        <v>3.5</v>
      </c>
      <c r="C15" s="82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82"/>
      <c r="E15" s="82"/>
      <c r="F15" s="82"/>
      <c r="G15" s="82"/>
      <c r="H15" s="82"/>
      <c r="I15" s="82"/>
      <c r="J15" s="82"/>
    </row>
    <row r="16" spans="1:11" x14ac:dyDescent="0.25">
      <c r="A16" s="4" t="s">
        <v>13</v>
      </c>
      <c r="B16" s="8" t="s">
        <v>56</v>
      </c>
      <c r="C16" s="73" t="str">
        <f>IFERROR(VLOOKUP(B16,'[1]Validacion datos'!D8:E64,2,FALSE),"")</f>
        <v>Consolidar un entorno adecuado que incentive la inversión para el desarrollo sostenible del sector minero</v>
      </c>
      <c r="D16" s="73"/>
      <c r="E16" s="73"/>
      <c r="F16" s="73"/>
      <c r="G16" s="73"/>
      <c r="H16" s="73"/>
      <c r="I16" s="73"/>
      <c r="J16" s="73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98" t="s">
        <v>62</v>
      </c>
      <c r="C18" s="98"/>
      <c r="D18" s="98"/>
      <c r="E18" s="98"/>
      <c r="F18" s="98"/>
      <c r="G18" s="98"/>
      <c r="H18" s="98"/>
      <c r="I18" s="98"/>
      <c r="J18" s="99"/>
    </row>
    <row r="19" spans="1:11" ht="33" customHeight="1" x14ac:dyDescent="0.25">
      <c r="A19" s="9" t="s">
        <v>16</v>
      </c>
      <c r="B19" s="59" t="s">
        <v>63</v>
      </c>
      <c r="C19" s="59"/>
      <c r="D19" s="59"/>
      <c r="E19" s="59"/>
      <c r="F19" s="59"/>
      <c r="G19" s="59"/>
      <c r="H19" s="59"/>
      <c r="I19" s="59"/>
      <c r="J19" s="60"/>
    </row>
    <row r="20" spans="1:11" ht="34.5" customHeight="1" x14ac:dyDescent="0.25">
      <c r="A20" s="9" t="s">
        <v>17</v>
      </c>
      <c r="B20" s="59" t="s">
        <v>55</v>
      </c>
      <c r="C20" s="59"/>
      <c r="D20" s="59"/>
      <c r="E20" s="59"/>
      <c r="F20" s="59"/>
      <c r="G20" s="59"/>
      <c r="H20" s="59"/>
      <c r="I20" s="59"/>
      <c r="J20" s="60"/>
    </row>
    <row r="21" spans="1:11" ht="60" customHeight="1" x14ac:dyDescent="0.25">
      <c r="A21" s="9" t="s">
        <v>38</v>
      </c>
      <c r="B21" s="59" t="s">
        <v>65</v>
      </c>
      <c r="C21" s="59"/>
      <c r="D21" s="59"/>
      <c r="E21" s="59"/>
      <c r="F21" s="59"/>
      <c r="G21" s="59"/>
      <c r="H21" s="59"/>
      <c r="I21" s="59"/>
      <c r="J21" s="60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5">
      <c r="A24" s="68" t="s">
        <v>20</v>
      </c>
      <c r="B24" s="69"/>
      <c r="C24" s="70" t="s">
        <v>21</v>
      </c>
      <c r="D24" s="71"/>
      <c r="E24" s="71"/>
      <c r="F24" s="71" t="s">
        <v>22</v>
      </c>
      <c r="G24" s="71"/>
      <c r="H24" s="69"/>
      <c r="I24" s="70" t="s">
        <v>23</v>
      </c>
      <c r="J24" s="72"/>
    </row>
    <row r="25" spans="1:11" x14ac:dyDescent="0.25">
      <c r="A25" s="61">
        <v>831300</v>
      </c>
      <c r="B25" s="62"/>
      <c r="C25" s="63">
        <v>831300</v>
      </c>
      <c r="D25" s="64"/>
      <c r="E25" s="65"/>
      <c r="F25" s="63">
        <f>+H29</f>
        <v>24022363.84</v>
      </c>
      <c r="G25" s="64"/>
      <c r="H25" s="65"/>
      <c r="I25" s="66">
        <f>IF(G25&gt;0,G25/C25,0)</f>
        <v>0</v>
      </c>
      <c r="J25" s="67"/>
    </row>
    <row r="26" spans="1:11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ht="15" customHeight="1" x14ac:dyDescent="0.25">
      <c r="A27" s="5"/>
      <c r="B27"/>
      <c r="C27" s="56" t="s">
        <v>49</v>
      </c>
      <c r="D27" s="57"/>
      <c r="E27" s="56" t="s">
        <v>121</v>
      </c>
      <c r="F27" s="57"/>
      <c r="G27" s="56" t="s">
        <v>122</v>
      </c>
      <c r="H27" s="56"/>
      <c r="I27" s="56" t="s">
        <v>25</v>
      </c>
      <c r="J27" s="5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60" x14ac:dyDescent="0.25">
      <c r="A29" s="32" t="s">
        <v>87</v>
      </c>
      <c r="B29" s="33" t="s">
        <v>64</v>
      </c>
      <c r="C29" s="13">
        <v>3</v>
      </c>
      <c r="D29" s="36">
        <v>831300</v>
      </c>
      <c r="E29" s="36">
        <v>1</v>
      </c>
      <c r="F29" s="36">
        <v>277100</v>
      </c>
      <c r="G29" s="37">
        <v>9</v>
      </c>
      <c r="H29" s="36">
        <f t="shared" ref="H29" si="0">11880506.98+12141856.86</f>
        <v>24022363.84</v>
      </c>
      <c r="I29" s="35">
        <f>IF(G29&gt;0,G29/E29,0)</f>
        <v>9</v>
      </c>
      <c r="J29" s="38">
        <f>IF(H29&gt;0,H29/F29,0)</f>
        <v>86.692038397690368</v>
      </c>
    </row>
    <row r="30" spans="1:11" x14ac:dyDescent="0.25">
      <c r="A30" s="16"/>
      <c r="B30" s="17"/>
      <c r="C30" s="18"/>
      <c r="D30" s="19"/>
      <c r="E30" s="19"/>
      <c r="F30" s="19"/>
      <c r="G30" s="20"/>
      <c r="H30" s="19"/>
      <c r="I30" s="14"/>
      <c r="J30" s="15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x14ac:dyDescent="0.25">
      <c r="A33" s="21" t="s">
        <v>30</v>
      </c>
      <c r="B33" s="59" t="s">
        <v>87</v>
      </c>
      <c r="C33" s="59"/>
      <c r="D33" s="59"/>
      <c r="E33" s="59"/>
      <c r="F33" s="59"/>
      <c r="G33" s="59"/>
      <c r="H33" s="59"/>
      <c r="I33" s="59"/>
      <c r="J33" s="60"/>
    </row>
    <row r="34" spans="1:11" ht="30" x14ac:dyDescent="0.25">
      <c r="A34" s="21" t="s">
        <v>31</v>
      </c>
      <c r="B34" s="59" t="s">
        <v>63</v>
      </c>
      <c r="C34" s="59"/>
      <c r="D34" s="59"/>
      <c r="E34" s="59"/>
      <c r="F34" s="59"/>
      <c r="G34" s="59"/>
      <c r="H34" s="59"/>
      <c r="I34" s="59"/>
      <c r="J34" s="60"/>
    </row>
    <row r="35" spans="1:11" ht="42.75" customHeight="1" x14ac:dyDescent="0.25">
      <c r="A35" s="21" t="s">
        <v>32</v>
      </c>
      <c r="B35" s="59" t="s">
        <v>114</v>
      </c>
      <c r="C35" s="59"/>
      <c r="D35" s="59"/>
      <c r="E35" s="59"/>
      <c r="F35" s="59"/>
      <c r="G35" s="59"/>
      <c r="H35" s="59"/>
      <c r="I35" s="59"/>
      <c r="J35" s="60"/>
    </row>
    <row r="36" spans="1:11" ht="51" customHeight="1" x14ac:dyDescent="0.25">
      <c r="A36" s="21" t="s">
        <v>33</v>
      </c>
      <c r="B36" s="59" t="s">
        <v>109</v>
      </c>
      <c r="C36" s="59"/>
      <c r="D36" s="59"/>
      <c r="E36" s="59"/>
      <c r="F36" s="59"/>
      <c r="G36" s="59"/>
      <c r="H36" s="59"/>
      <c r="I36" s="59"/>
      <c r="J36" s="60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41" t="s">
        <v>35</v>
      </c>
      <c r="B38" s="42"/>
      <c r="C38" s="42"/>
      <c r="D38" s="42"/>
      <c r="E38" s="42"/>
      <c r="F38" s="42"/>
      <c r="G38" s="42"/>
      <c r="H38" s="42"/>
      <c r="I38" s="42"/>
      <c r="J38" s="43"/>
      <c r="K38" s="1"/>
    </row>
    <row r="39" spans="1:11" ht="27.75" customHeight="1" x14ac:dyDescent="0.25">
      <c r="A39" s="44" t="s">
        <v>41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1" ht="27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1" ht="30.75" customHeight="1" x14ac:dyDescent="0.25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</row>
    <row r="43" spans="1:11" x14ac:dyDescent="0.25">
      <c r="A43" s="30" t="s">
        <v>57</v>
      </c>
      <c r="B43" s="31">
        <v>831300</v>
      </c>
    </row>
    <row r="44" spans="1:11" x14ac:dyDescent="0.25">
      <c r="A44" s="30" t="s">
        <v>59</v>
      </c>
      <c r="B44" s="31">
        <f>+B43</f>
        <v>831300</v>
      </c>
      <c r="C44" s="48" t="s">
        <v>123</v>
      </c>
      <c r="D44" s="48"/>
      <c r="E44" s="48"/>
      <c r="G44" s="48" t="s">
        <v>58</v>
      </c>
      <c r="H44" s="48"/>
      <c r="I44" s="48"/>
    </row>
    <row r="45" spans="1:11" x14ac:dyDescent="0.25">
      <c r="A45" s="30" t="s">
        <v>61</v>
      </c>
      <c r="B45" s="31">
        <f>+F25</f>
        <v>24022363.84</v>
      </c>
      <c r="C45" s="49" t="s">
        <v>124</v>
      </c>
      <c r="D45" s="49"/>
      <c r="E45" s="49"/>
      <c r="G45" s="49" t="s">
        <v>60</v>
      </c>
      <c r="H45" s="49"/>
      <c r="I45" s="49"/>
    </row>
  </sheetData>
  <mergeCells count="52">
    <mergeCell ref="C44:E44"/>
    <mergeCell ref="C45:E45"/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C15:J15"/>
    <mergeCell ref="G44:I44"/>
    <mergeCell ref="G45:I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</mergeCells>
  <phoneticPr fontId="23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34:J34 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Nombre del producto" sqref="B33:J33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fitToPage="1"/>
  </sheetPr>
  <dimension ref="A1:K45"/>
  <sheetViews>
    <sheetView topLeftCell="A38" zoomScale="142" zoomScaleNormal="142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2"/>
      <c r="B1" s="87" t="s">
        <v>103</v>
      </c>
      <c r="C1" s="88"/>
      <c r="D1" s="88"/>
      <c r="E1" s="88"/>
      <c r="F1" s="88"/>
      <c r="G1" s="88"/>
      <c r="H1" s="88"/>
      <c r="I1" s="88"/>
      <c r="J1" s="89"/>
      <c r="K1" s="1"/>
    </row>
    <row r="2" spans="1:11" ht="21.75" thickBot="1" x14ac:dyDescent="0.3">
      <c r="A2" s="23"/>
      <c r="B2" s="90" t="s">
        <v>0</v>
      </c>
      <c r="C2" s="91"/>
      <c r="D2" s="90" t="s">
        <v>1</v>
      </c>
      <c r="E2" s="91"/>
      <c r="F2" s="91"/>
      <c r="G2" s="91"/>
      <c r="H2" s="92"/>
      <c r="I2" s="2" t="s">
        <v>2</v>
      </c>
      <c r="J2" s="3" t="s">
        <v>3</v>
      </c>
      <c r="K2" s="1"/>
    </row>
    <row r="3" spans="1:11" ht="21.75" thickBot="1" x14ac:dyDescent="0.3">
      <c r="A3" s="24"/>
      <c r="B3" s="93" t="s">
        <v>4</v>
      </c>
      <c r="C3" s="94"/>
      <c r="D3" s="93"/>
      <c r="E3" s="94"/>
      <c r="F3" s="94"/>
      <c r="G3" s="94"/>
      <c r="H3" s="95"/>
      <c r="I3" s="28">
        <v>45120</v>
      </c>
      <c r="J3" s="29"/>
      <c r="K3" s="1"/>
    </row>
    <row r="4" spans="1:11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7" t="s">
        <v>50</v>
      </c>
      <c r="C8" s="78"/>
      <c r="D8" s="78"/>
      <c r="E8" s="78"/>
      <c r="F8" s="78"/>
      <c r="G8" s="78"/>
      <c r="H8" s="78"/>
      <c r="I8" s="78"/>
      <c r="J8" s="79"/>
      <c r="K8" s="1"/>
    </row>
    <row r="9" spans="1:11" ht="15" customHeight="1" x14ac:dyDescent="0.25">
      <c r="A9" s="25" t="s">
        <v>36</v>
      </c>
      <c r="B9" s="77" t="s">
        <v>51</v>
      </c>
      <c r="C9" s="78"/>
      <c r="D9" s="78"/>
      <c r="E9" s="78"/>
      <c r="F9" s="78"/>
      <c r="G9" s="78"/>
      <c r="H9" s="78"/>
      <c r="I9" s="78"/>
      <c r="J9" s="79"/>
      <c r="K9" s="1"/>
    </row>
    <row r="10" spans="1:11" x14ac:dyDescent="0.25">
      <c r="A10" s="25" t="s">
        <v>37</v>
      </c>
      <c r="B10" s="77" t="s">
        <v>52</v>
      </c>
      <c r="C10" s="78"/>
      <c r="D10" s="78"/>
      <c r="E10" s="78"/>
      <c r="F10" s="78"/>
      <c r="G10" s="78"/>
      <c r="H10" s="78"/>
      <c r="I10" s="78"/>
      <c r="J10" s="79"/>
      <c r="K10" s="1"/>
    </row>
    <row r="11" spans="1:11" ht="44.25" customHeight="1" x14ac:dyDescent="0.25">
      <c r="A11" s="4" t="s">
        <v>8</v>
      </c>
      <c r="B11" s="59" t="s">
        <v>54</v>
      </c>
      <c r="C11" s="80"/>
      <c r="D11" s="80"/>
      <c r="E11" s="80"/>
      <c r="F11" s="80"/>
      <c r="G11" s="80"/>
      <c r="H11" s="80"/>
      <c r="I11" s="80"/>
      <c r="J11" s="81"/>
    </row>
    <row r="12" spans="1:11" ht="49.5" customHeight="1" x14ac:dyDescent="0.25">
      <c r="A12" s="4" t="s">
        <v>9</v>
      </c>
      <c r="B12" s="59" t="s">
        <v>53</v>
      </c>
      <c r="C12" s="80"/>
      <c r="D12" s="80"/>
      <c r="E12" s="80"/>
      <c r="F12" s="80"/>
      <c r="G12" s="80"/>
      <c r="H12" s="80"/>
      <c r="I12" s="80"/>
      <c r="J12" s="81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6">
        <v>3</v>
      </c>
      <c r="C14" s="82" t="str">
        <f>IFERROR(VLOOKUP(B14,'[1]Validacion datos'!A2:B5,2,FALSE),"")</f>
        <v>DESARROLLO PRODUCTIVO</v>
      </c>
      <c r="D14" s="82"/>
      <c r="E14" s="82"/>
      <c r="F14" s="82"/>
      <c r="G14" s="82"/>
      <c r="H14" s="82"/>
      <c r="I14" s="82"/>
      <c r="J14" s="82"/>
    </row>
    <row r="15" spans="1:11" ht="26.25" customHeight="1" x14ac:dyDescent="0.25">
      <c r="A15" s="4" t="s">
        <v>12</v>
      </c>
      <c r="B15" s="7">
        <v>3.3</v>
      </c>
      <c r="C15" s="82" t="str">
        <f>IFERROR(VLOOKUP(B15,'[1]Validacion datos'!A8:B26,2,FALSE),"")</f>
        <v>Competitividad e innovavión en un ambiente favorable a la cooperación y la responsabilidad social</v>
      </c>
      <c r="D15" s="82"/>
      <c r="E15" s="82"/>
      <c r="F15" s="82"/>
      <c r="G15" s="82"/>
      <c r="H15" s="82"/>
      <c r="I15" s="82"/>
      <c r="J15" s="82"/>
    </row>
    <row r="16" spans="1:11" ht="30.75" customHeight="1" x14ac:dyDescent="0.25">
      <c r="A16" s="4" t="s">
        <v>13</v>
      </c>
      <c r="B16" s="8" t="s">
        <v>95</v>
      </c>
      <c r="C16" s="73" t="str">
        <f>IFERROR(VLOOKUP(B16,'[1]Validacion datos'!D8:E64,2,FALSE),"")</f>
        <v>Fortalecer el sistema nacional de ciencia, tecnoloíia e innovación para dea respuestas a las demandas económicas, sociales y culturales de la nación y propiciar la inserción en la sociedad y economía del conocimiento</v>
      </c>
      <c r="D16" s="73"/>
      <c r="E16" s="73"/>
      <c r="F16" s="73"/>
      <c r="G16" s="73"/>
      <c r="H16" s="73"/>
      <c r="I16" s="73"/>
      <c r="J16" s="73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59" t="s">
        <v>83</v>
      </c>
      <c r="C18" s="59"/>
      <c r="D18" s="59"/>
      <c r="E18" s="59"/>
      <c r="F18" s="59"/>
      <c r="G18" s="59"/>
      <c r="H18" s="59"/>
      <c r="I18" s="59"/>
      <c r="J18" s="60"/>
    </row>
    <row r="19" spans="1:11" ht="55.5" customHeight="1" x14ac:dyDescent="0.25">
      <c r="A19" s="9" t="s">
        <v>16</v>
      </c>
      <c r="B19" s="59" t="s">
        <v>96</v>
      </c>
      <c r="C19" s="59"/>
      <c r="D19" s="59"/>
      <c r="E19" s="59"/>
      <c r="F19" s="59"/>
      <c r="G19" s="59"/>
      <c r="H19" s="59"/>
      <c r="I19" s="59"/>
      <c r="J19" s="60"/>
    </row>
    <row r="20" spans="1:11" ht="34.5" customHeight="1" x14ac:dyDescent="0.25">
      <c r="A20" s="9" t="s">
        <v>17</v>
      </c>
      <c r="B20" s="59" t="s">
        <v>55</v>
      </c>
      <c r="C20" s="59"/>
      <c r="D20" s="59"/>
      <c r="E20" s="59"/>
      <c r="F20" s="59"/>
      <c r="G20" s="59"/>
      <c r="H20" s="59"/>
      <c r="I20" s="59"/>
      <c r="J20" s="60"/>
    </row>
    <row r="21" spans="1:11" ht="60" customHeight="1" x14ac:dyDescent="0.25">
      <c r="A21" s="9" t="s">
        <v>38</v>
      </c>
      <c r="B21" s="59" t="s">
        <v>84</v>
      </c>
      <c r="C21" s="59"/>
      <c r="D21" s="59"/>
      <c r="E21" s="59"/>
      <c r="F21" s="59"/>
      <c r="G21" s="59"/>
      <c r="H21" s="59"/>
      <c r="I21" s="59"/>
      <c r="J21" s="60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5">
      <c r="A24" s="68" t="s">
        <v>20</v>
      </c>
      <c r="B24" s="69"/>
      <c r="C24" s="70" t="s">
        <v>21</v>
      </c>
      <c r="D24" s="71"/>
      <c r="E24" s="71"/>
      <c r="F24" s="71" t="s">
        <v>22</v>
      </c>
      <c r="G24" s="71"/>
      <c r="H24" s="69"/>
      <c r="I24" s="70" t="s">
        <v>23</v>
      </c>
      <c r="J24" s="72"/>
    </row>
    <row r="25" spans="1:11" x14ac:dyDescent="0.25">
      <c r="A25" s="61">
        <v>310101</v>
      </c>
      <c r="B25" s="62"/>
      <c r="C25" s="63">
        <v>310101</v>
      </c>
      <c r="D25" s="64"/>
      <c r="E25" s="65"/>
      <c r="F25" s="63">
        <v>0</v>
      </c>
      <c r="G25" s="64"/>
      <c r="H25" s="65"/>
      <c r="I25" s="66">
        <f>IF(G25&gt;0,G25/C25,0)</f>
        <v>0</v>
      </c>
      <c r="J25" s="67"/>
    </row>
    <row r="26" spans="1:11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ht="15" customHeight="1" x14ac:dyDescent="0.25">
      <c r="A27" s="5"/>
      <c r="B27"/>
      <c r="C27" s="56" t="s">
        <v>49</v>
      </c>
      <c r="D27" s="57"/>
      <c r="E27" s="56" t="s">
        <v>121</v>
      </c>
      <c r="F27" s="57"/>
      <c r="G27" s="56" t="s">
        <v>122</v>
      </c>
      <c r="H27" s="56"/>
      <c r="I27" s="56" t="s">
        <v>25</v>
      </c>
      <c r="J27" s="5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2" t="s">
        <v>97</v>
      </c>
      <c r="B29" s="33" t="s">
        <v>98</v>
      </c>
      <c r="C29" s="13">
        <v>15</v>
      </c>
      <c r="D29" s="36">
        <v>310101</v>
      </c>
      <c r="E29" s="36">
        <v>5</v>
      </c>
      <c r="F29" s="36">
        <f t="shared" ref="F29" si="0">62020+41347</f>
        <v>103367</v>
      </c>
      <c r="G29" s="37">
        <v>5</v>
      </c>
      <c r="H29" s="36">
        <v>0</v>
      </c>
      <c r="I29" s="35">
        <f t="shared" ref="I29" si="1">IF(G29&gt;0,G29/E29,0)</f>
        <v>1</v>
      </c>
      <c r="J29" s="38">
        <f t="shared" ref="J29" si="2">IF(H29&gt;0,H29/F29,0)</f>
        <v>0</v>
      </c>
    </row>
    <row r="30" spans="1:11" x14ac:dyDescent="0.25">
      <c r="A30" s="16"/>
      <c r="B30" s="17"/>
      <c r="C30" s="18"/>
      <c r="D30" s="19"/>
      <c r="E30" s="19"/>
      <c r="F30" s="19"/>
      <c r="G30" s="20"/>
      <c r="H30" s="19"/>
      <c r="I30" s="14"/>
      <c r="J30" s="15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x14ac:dyDescent="0.25">
      <c r="A33" s="21" t="s">
        <v>30</v>
      </c>
      <c r="B33" s="59" t="s">
        <v>97</v>
      </c>
      <c r="C33" s="59"/>
      <c r="D33" s="59"/>
      <c r="E33" s="59"/>
      <c r="F33" s="59"/>
      <c r="G33" s="59"/>
      <c r="H33" s="59"/>
      <c r="I33" s="59"/>
      <c r="J33" s="60"/>
    </row>
    <row r="34" spans="1:11" ht="48" customHeight="1" x14ac:dyDescent="0.25">
      <c r="A34" s="21" t="s">
        <v>31</v>
      </c>
      <c r="B34" s="59" t="s">
        <v>96</v>
      </c>
      <c r="C34" s="59"/>
      <c r="D34" s="59"/>
      <c r="E34" s="59"/>
      <c r="F34" s="59"/>
      <c r="G34" s="59"/>
      <c r="H34" s="59"/>
      <c r="I34" s="59"/>
      <c r="J34" s="60"/>
    </row>
    <row r="35" spans="1:11" ht="42.75" customHeight="1" x14ac:dyDescent="0.25">
      <c r="A35" s="21" t="s">
        <v>32</v>
      </c>
      <c r="B35" s="59" t="s">
        <v>115</v>
      </c>
      <c r="C35" s="59"/>
      <c r="D35" s="59"/>
      <c r="E35" s="59"/>
      <c r="F35" s="59"/>
      <c r="G35" s="59"/>
      <c r="H35" s="59"/>
      <c r="I35" s="59"/>
      <c r="J35" s="60"/>
    </row>
    <row r="36" spans="1:11" ht="51" customHeight="1" x14ac:dyDescent="0.25">
      <c r="A36" s="21" t="s">
        <v>33</v>
      </c>
      <c r="B36" s="59" t="s">
        <v>107</v>
      </c>
      <c r="C36" s="59"/>
      <c r="D36" s="59"/>
      <c r="E36" s="59"/>
      <c r="F36" s="59"/>
      <c r="G36" s="59"/>
      <c r="H36" s="59"/>
      <c r="I36" s="59"/>
      <c r="J36" s="60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41" t="s">
        <v>35</v>
      </c>
      <c r="B38" s="42"/>
      <c r="C38" s="42"/>
      <c r="D38" s="42"/>
      <c r="E38" s="42"/>
      <c r="F38" s="42"/>
      <c r="G38" s="42"/>
      <c r="H38" s="42"/>
      <c r="I38" s="42"/>
      <c r="J38" s="43"/>
      <c r="K38" s="1"/>
    </row>
    <row r="39" spans="1:11" ht="27.75" customHeight="1" x14ac:dyDescent="0.25">
      <c r="A39" s="44" t="s">
        <v>41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1" ht="27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1" ht="30.75" customHeight="1" x14ac:dyDescent="0.25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</row>
    <row r="43" spans="1:11" x14ac:dyDescent="0.25">
      <c r="A43" s="30" t="s">
        <v>57</v>
      </c>
      <c r="B43" s="31">
        <v>310101</v>
      </c>
    </row>
    <row r="44" spans="1:11" x14ac:dyDescent="0.25">
      <c r="A44" s="30" t="s">
        <v>59</v>
      </c>
      <c r="B44" s="31">
        <f>+B43</f>
        <v>310101</v>
      </c>
      <c r="C44" s="48" t="s">
        <v>123</v>
      </c>
      <c r="D44" s="48"/>
      <c r="E44" s="48"/>
      <c r="G44" s="48" t="s">
        <v>58</v>
      </c>
      <c r="H44" s="48"/>
      <c r="I44" s="48"/>
    </row>
    <row r="45" spans="1:11" x14ac:dyDescent="0.25">
      <c r="A45" s="30" t="s">
        <v>61</v>
      </c>
      <c r="B45" s="31">
        <v>0</v>
      </c>
      <c r="C45" s="49" t="s">
        <v>124</v>
      </c>
      <c r="D45" s="49"/>
      <c r="E45" s="49"/>
      <c r="G45" s="49" t="s">
        <v>60</v>
      </c>
      <c r="H45" s="49"/>
      <c r="I45" s="49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C44:E44"/>
    <mergeCell ref="C45:E45"/>
  </mergeCells>
  <dataValidations count="15">
    <dataValidation allowBlank="1" sqref="A8" xr:uid="{00000000-0002-0000-0500-000000000000}"/>
    <dataValidation allowBlank="1" showInputMessage="1" prompt="Nombre del capítulo" sqref="B8:J10" xr:uid="{00000000-0002-0000-0500-000001000000}"/>
    <dataValidation allowBlank="1" showInputMessage="1" showErrorMessage="1" prompt="¿A quién va dirigido el programa?, ¿qué característica tiene esta población que requiere ser beneficiada?" sqref="B20:J20" xr:uid="{00000000-0002-0000-0500-000002000000}"/>
    <dataValidation allowBlank="1" showInputMessage="1" showErrorMessage="1" prompt="Nombre del producto" sqref="B33:J33" xr:uid="{00000000-0002-0000-0500-000003000000}"/>
    <dataValidation allowBlank="1" showInputMessage="1" showErrorMessage="1" prompt="1. Describir lo plasmado en el presupuesto_x000a_2. Describir lo alcanzado en términos financieros y de producción " sqref="B35:J35" xr:uid="{00000000-0002-0000-0500-000004000000}"/>
    <dataValidation allowBlank="1" showInputMessage="1" showErrorMessage="1" prompt="De existir desvío, explicar razones." sqref="B36:J36" xr:uid="{00000000-0002-0000-0500-000005000000}"/>
    <dataValidation allowBlank="1" showInputMessage="1" showErrorMessage="1" prompt="Oportunidades de mejora identificadas" sqref="A39:J40" xr:uid="{00000000-0002-0000-0500-000006000000}"/>
    <dataValidation allowBlank="1" showInputMessage="1" showErrorMessage="1" prompt="Presupuesto del programa" sqref="A25:C25 F25" xr:uid="{00000000-0002-0000-0500-000007000000}"/>
    <dataValidation allowBlank="1" showInputMessage="1" showErrorMessage="1" prompt="¿En qué consiste el programa?" sqref="B34:J34 B19:J19" xr:uid="{00000000-0002-0000-0500-000008000000}"/>
    <dataValidation allowBlank="1" showInputMessage="1" showErrorMessage="1" prompt="Nombre de cada producto" sqref="A28:A30" xr:uid="{00000000-0002-0000-0500-000009000000}"/>
    <dataValidation allowBlank="1" showInputMessage="1" showErrorMessage="1" prompt="Nombre del indicador" sqref="B28:B30" xr:uid="{00000000-0002-0000-0500-00000A000000}"/>
    <dataValidation allowBlank="1" showInputMessage="1" showErrorMessage="1" prompt="Meta anual del indicador" sqref="C28:C30 E28" xr:uid="{00000000-0002-0000-0500-00000B000000}"/>
    <dataValidation allowBlank="1" showInputMessage="1" showErrorMessage="1" prompt="Monto presupuestado para el producto" sqref="D28:D30 E29:F30 F28" xr:uid="{00000000-0002-0000-0500-00000C000000}"/>
    <dataValidation allowBlank="1" showInputMessage="1" showErrorMessage="1" prompt="Meta alcanzada en el trimestre" sqref="G28:G30" xr:uid="{00000000-0002-0000-0500-00000D000000}"/>
    <dataValidation allowBlank="1" showInputMessage="1" showErrorMessage="1" prompt="Monto ejecutado en el trimestre" sqref="H28:H30" xr:uid="{00000000-0002-0000-05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  <pageSetUpPr fitToPage="1"/>
  </sheetPr>
  <dimension ref="A1:K45"/>
  <sheetViews>
    <sheetView tabSelected="1" topLeftCell="B36" zoomScale="112" zoomScaleNormal="112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6.42578125" style="6" customWidth="1"/>
    <col min="3" max="10" width="12.7109375" style="6" customWidth="1"/>
    <col min="11" max="11" width="11.42578125" style="6"/>
  </cols>
  <sheetData>
    <row r="1" spans="1:11" ht="21.75" thickBot="1" x14ac:dyDescent="0.3">
      <c r="A1" s="22"/>
      <c r="B1" s="87" t="s">
        <v>103</v>
      </c>
      <c r="C1" s="88"/>
      <c r="D1" s="88"/>
      <c r="E1" s="88"/>
      <c r="F1" s="88"/>
      <c r="G1" s="88"/>
      <c r="H1" s="88"/>
      <c r="I1" s="88"/>
      <c r="J1" s="89"/>
      <c r="K1" s="1"/>
    </row>
    <row r="2" spans="1:11" ht="21.75" thickBot="1" x14ac:dyDescent="0.3">
      <c r="A2" s="23"/>
      <c r="B2" s="90" t="s">
        <v>0</v>
      </c>
      <c r="C2" s="91"/>
      <c r="D2" s="90" t="s">
        <v>1</v>
      </c>
      <c r="E2" s="91"/>
      <c r="F2" s="91"/>
      <c r="G2" s="91"/>
      <c r="H2" s="92"/>
      <c r="I2" s="2" t="s">
        <v>2</v>
      </c>
      <c r="J2" s="3" t="s">
        <v>3</v>
      </c>
      <c r="K2" s="1"/>
    </row>
    <row r="3" spans="1:11" ht="21.75" thickBot="1" x14ac:dyDescent="0.3">
      <c r="A3" s="24"/>
      <c r="B3" s="93" t="s">
        <v>4</v>
      </c>
      <c r="C3" s="94"/>
      <c r="D3" s="93"/>
      <c r="E3" s="94"/>
      <c r="F3" s="94"/>
      <c r="G3" s="94"/>
      <c r="H3" s="95"/>
      <c r="I3" s="28">
        <v>45120</v>
      </c>
      <c r="J3" s="29"/>
      <c r="K3" s="1"/>
    </row>
    <row r="4" spans="1:11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7" t="s">
        <v>50</v>
      </c>
      <c r="C8" s="78"/>
      <c r="D8" s="78"/>
      <c r="E8" s="78"/>
      <c r="F8" s="78"/>
      <c r="G8" s="78"/>
      <c r="H8" s="78"/>
      <c r="I8" s="78"/>
      <c r="J8" s="79"/>
      <c r="K8" s="1"/>
    </row>
    <row r="9" spans="1:11" ht="15" customHeight="1" x14ac:dyDescent="0.25">
      <c r="A9" s="25" t="s">
        <v>36</v>
      </c>
      <c r="B9" s="77" t="s">
        <v>51</v>
      </c>
      <c r="C9" s="78"/>
      <c r="D9" s="78"/>
      <c r="E9" s="78"/>
      <c r="F9" s="78"/>
      <c r="G9" s="78"/>
      <c r="H9" s="78"/>
      <c r="I9" s="78"/>
      <c r="J9" s="79"/>
      <c r="K9" s="1"/>
    </row>
    <row r="10" spans="1:11" x14ac:dyDescent="0.25">
      <c r="A10" s="25" t="s">
        <v>37</v>
      </c>
      <c r="B10" s="77" t="s">
        <v>52</v>
      </c>
      <c r="C10" s="78"/>
      <c r="D10" s="78"/>
      <c r="E10" s="78"/>
      <c r="F10" s="78"/>
      <c r="G10" s="78"/>
      <c r="H10" s="78"/>
      <c r="I10" s="78"/>
      <c r="J10" s="79"/>
      <c r="K10" s="1"/>
    </row>
    <row r="11" spans="1:11" ht="44.25" customHeight="1" x14ac:dyDescent="0.25">
      <c r="A11" s="4" t="s">
        <v>8</v>
      </c>
      <c r="B11" s="59" t="s">
        <v>54</v>
      </c>
      <c r="C11" s="80"/>
      <c r="D11" s="80"/>
      <c r="E11" s="80"/>
      <c r="F11" s="80"/>
      <c r="G11" s="80"/>
      <c r="H11" s="80"/>
      <c r="I11" s="80"/>
      <c r="J11" s="81"/>
    </row>
    <row r="12" spans="1:11" ht="49.5" customHeight="1" x14ac:dyDescent="0.25">
      <c r="A12" s="4" t="s">
        <v>9</v>
      </c>
      <c r="B12" s="59" t="s">
        <v>53</v>
      </c>
      <c r="C12" s="80"/>
      <c r="D12" s="80"/>
      <c r="E12" s="80"/>
      <c r="F12" s="80"/>
      <c r="G12" s="80"/>
      <c r="H12" s="80"/>
      <c r="I12" s="80"/>
      <c r="J12" s="81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6">
        <v>3</v>
      </c>
      <c r="C14" s="82" t="str">
        <f>IFERROR(VLOOKUP(B14,'[2]Validacion datos'!A2:B5,2,FALSE),"")</f>
        <v>DESARROLLO PRODUCTIVO</v>
      </c>
      <c r="D14" s="82"/>
      <c r="E14" s="82"/>
      <c r="F14" s="82"/>
      <c r="G14" s="82"/>
      <c r="H14" s="82"/>
      <c r="I14" s="82"/>
      <c r="J14" s="82"/>
    </row>
    <row r="15" spans="1:11" ht="26.25" customHeight="1" x14ac:dyDescent="0.25">
      <c r="A15" s="4" t="s">
        <v>12</v>
      </c>
      <c r="B15" s="7">
        <v>3.2</v>
      </c>
      <c r="C15" s="82" t="str">
        <f>IFERROR(VLOOKUP(B15,'[2]Validacion datos'!A8:B26,2,FALSE),"")</f>
        <v>Energía confiable y ambientalmente sostenible</v>
      </c>
      <c r="D15" s="82"/>
      <c r="E15" s="82"/>
      <c r="F15" s="82"/>
      <c r="G15" s="82"/>
      <c r="H15" s="82"/>
      <c r="I15" s="82"/>
      <c r="J15" s="82"/>
    </row>
    <row r="16" spans="1:11" ht="40.5" customHeight="1" x14ac:dyDescent="0.25">
      <c r="A16" s="4" t="s">
        <v>13</v>
      </c>
      <c r="B16" s="7" t="s">
        <v>120</v>
      </c>
      <c r="C16" s="100" t="s">
        <v>119</v>
      </c>
      <c r="D16" s="100"/>
      <c r="E16" s="100"/>
      <c r="F16" s="100"/>
      <c r="G16" s="100"/>
      <c r="H16" s="100"/>
      <c r="I16" s="100"/>
      <c r="J16" s="100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59" t="s">
        <v>66</v>
      </c>
      <c r="C18" s="59"/>
      <c r="D18" s="59"/>
      <c r="E18" s="59"/>
      <c r="F18" s="59"/>
      <c r="G18" s="59"/>
      <c r="H18" s="59"/>
      <c r="I18" s="59"/>
      <c r="J18" s="60"/>
    </row>
    <row r="19" spans="1:11" ht="33" customHeight="1" x14ac:dyDescent="0.25">
      <c r="A19" s="9" t="s">
        <v>16</v>
      </c>
      <c r="B19" s="59" t="s">
        <v>67</v>
      </c>
      <c r="C19" s="59"/>
      <c r="D19" s="59"/>
      <c r="E19" s="59"/>
      <c r="F19" s="59"/>
      <c r="G19" s="59"/>
      <c r="H19" s="59"/>
      <c r="I19" s="59"/>
      <c r="J19" s="60"/>
    </row>
    <row r="20" spans="1:11" ht="34.5" customHeight="1" x14ac:dyDescent="0.25">
      <c r="A20" s="9" t="s">
        <v>17</v>
      </c>
      <c r="B20" s="59" t="s">
        <v>68</v>
      </c>
      <c r="C20" s="59"/>
      <c r="D20" s="59"/>
      <c r="E20" s="59"/>
      <c r="F20" s="59"/>
      <c r="G20" s="59"/>
      <c r="H20" s="59"/>
      <c r="I20" s="59"/>
      <c r="J20" s="60"/>
    </row>
    <row r="21" spans="1:11" ht="78" customHeight="1" x14ac:dyDescent="0.25">
      <c r="A21" s="9" t="s">
        <v>38</v>
      </c>
      <c r="B21" s="59" t="s">
        <v>69</v>
      </c>
      <c r="C21" s="59"/>
      <c r="D21" s="59"/>
      <c r="E21" s="59"/>
      <c r="F21" s="59"/>
      <c r="G21" s="59"/>
      <c r="H21" s="59"/>
      <c r="I21" s="59"/>
      <c r="J21" s="60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5">
      <c r="A24" s="68" t="s">
        <v>20</v>
      </c>
      <c r="B24" s="69"/>
      <c r="C24" s="70" t="s">
        <v>21</v>
      </c>
      <c r="D24" s="71"/>
      <c r="E24" s="71"/>
      <c r="F24" s="71" t="s">
        <v>22</v>
      </c>
      <c r="G24" s="71"/>
      <c r="H24" s="69"/>
      <c r="I24" s="70" t="s">
        <v>23</v>
      </c>
      <c r="J24" s="72"/>
    </row>
    <row r="25" spans="1:11" x14ac:dyDescent="0.25">
      <c r="A25" s="61">
        <v>100000000</v>
      </c>
      <c r="B25" s="62"/>
      <c r="C25" s="63">
        <v>100000000</v>
      </c>
      <c r="D25" s="64"/>
      <c r="E25" s="65"/>
      <c r="F25" s="63">
        <f>+H29</f>
        <v>4442434.59</v>
      </c>
      <c r="G25" s="64"/>
      <c r="H25" s="65"/>
      <c r="I25" s="66">
        <f>IF(G25&gt;0,G25/C25,0)</f>
        <v>0</v>
      </c>
      <c r="J25" s="67"/>
    </row>
    <row r="26" spans="1:11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ht="15" customHeight="1" x14ac:dyDescent="0.25">
      <c r="A27" s="5"/>
      <c r="B27"/>
      <c r="C27" s="56" t="s">
        <v>49</v>
      </c>
      <c r="D27" s="57"/>
      <c r="E27" s="56" t="s">
        <v>121</v>
      </c>
      <c r="F27" s="57"/>
      <c r="G27" s="56" t="s">
        <v>122</v>
      </c>
      <c r="H27" s="56"/>
      <c r="I27" s="56" t="s">
        <v>25</v>
      </c>
      <c r="J27" s="5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" x14ac:dyDescent="0.25">
      <c r="A29" s="32" t="s">
        <v>88</v>
      </c>
      <c r="B29" s="33" t="s">
        <v>86</v>
      </c>
      <c r="C29" s="13">
        <v>4</v>
      </c>
      <c r="D29" s="36">
        <v>100000000</v>
      </c>
      <c r="E29" s="36">
        <v>2</v>
      </c>
      <c r="F29" s="36">
        <v>50000000</v>
      </c>
      <c r="G29" s="37">
        <v>2</v>
      </c>
      <c r="H29" s="40">
        <f t="shared" ref="H29" si="0">2117445.33+2324989.26</f>
        <v>4442434.59</v>
      </c>
      <c r="I29" s="35">
        <f t="shared" ref="I29" si="1">IF(G29&gt;0,G29/E29,0)</f>
        <v>1</v>
      </c>
      <c r="J29" s="38">
        <f>IF(H29&gt;0,H29/F29,0)</f>
        <v>8.884869179999999E-2</v>
      </c>
    </row>
    <row r="30" spans="1:11" x14ac:dyDescent="0.25">
      <c r="A30" s="16"/>
      <c r="B30" s="17"/>
      <c r="C30" s="18"/>
      <c r="D30" s="19"/>
      <c r="E30" s="19"/>
      <c r="F30" s="19"/>
      <c r="G30" s="20"/>
      <c r="H30" s="19"/>
      <c r="I30" s="14"/>
      <c r="J30" s="15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x14ac:dyDescent="0.25">
      <c r="A33" s="21" t="s">
        <v>30</v>
      </c>
      <c r="B33" s="59">
        <v>7709</v>
      </c>
      <c r="C33" s="59"/>
      <c r="D33" s="59"/>
      <c r="E33" s="59"/>
      <c r="F33" s="59"/>
      <c r="G33" s="59"/>
      <c r="H33" s="59"/>
      <c r="I33" s="59"/>
      <c r="J33" s="60"/>
    </row>
    <row r="34" spans="1:11" ht="30" x14ac:dyDescent="0.25">
      <c r="A34" s="21" t="s">
        <v>31</v>
      </c>
      <c r="B34" s="59" t="s">
        <v>85</v>
      </c>
      <c r="C34" s="59"/>
      <c r="D34" s="59"/>
      <c r="E34" s="59"/>
      <c r="F34" s="59"/>
      <c r="G34" s="59"/>
      <c r="H34" s="59"/>
      <c r="I34" s="59"/>
      <c r="J34" s="60"/>
    </row>
    <row r="35" spans="1:11" ht="42.75" customHeight="1" x14ac:dyDescent="0.25">
      <c r="A35" s="21" t="s">
        <v>32</v>
      </c>
      <c r="B35" s="59" t="s">
        <v>86</v>
      </c>
      <c r="C35" s="59"/>
      <c r="D35" s="59"/>
      <c r="E35" s="59"/>
      <c r="F35" s="59"/>
      <c r="G35" s="59"/>
      <c r="H35" s="59"/>
      <c r="I35" s="59"/>
      <c r="J35" s="60"/>
    </row>
    <row r="36" spans="1:11" ht="47.25" customHeight="1" x14ac:dyDescent="0.25">
      <c r="A36" s="21" t="s">
        <v>33</v>
      </c>
      <c r="B36" s="59" t="s">
        <v>106</v>
      </c>
      <c r="C36" s="59"/>
      <c r="D36" s="59"/>
      <c r="E36" s="59"/>
      <c r="F36" s="59"/>
      <c r="G36" s="59"/>
      <c r="H36" s="59"/>
      <c r="I36" s="59"/>
      <c r="J36" s="60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41" t="s">
        <v>35</v>
      </c>
      <c r="B38" s="42"/>
      <c r="C38" s="42"/>
      <c r="D38" s="42"/>
      <c r="E38" s="42"/>
      <c r="F38" s="42"/>
      <c r="G38" s="42"/>
      <c r="H38" s="42"/>
      <c r="I38" s="42"/>
      <c r="J38" s="43"/>
      <c r="K38" s="1"/>
    </row>
    <row r="39" spans="1:11" ht="27.75" customHeight="1" x14ac:dyDescent="0.25">
      <c r="A39" s="44" t="s">
        <v>41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1" ht="27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1" ht="30.75" customHeight="1" x14ac:dyDescent="0.25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</row>
    <row r="43" spans="1:11" x14ac:dyDescent="0.25">
      <c r="A43" s="30" t="s">
        <v>57</v>
      </c>
      <c r="B43" s="31">
        <v>100000000</v>
      </c>
    </row>
    <row r="44" spans="1:11" x14ac:dyDescent="0.25">
      <c r="A44" s="30" t="s">
        <v>59</v>
      </c>
      <c r="B44" s="31">
        <f>+B43</f>
        <v>100000000</v>
      </c>
      <c r="C44" s="48" t="s">
        <v>123</v>
      </c>
      <c r="D44" s="48"/>
      <c r="E44" s="48"/>
      <c r="G44" s="48" t="s">
        <v>58</v>
      </c>
      <c r="H44" s="48"/>
      <c r="I44" s="48"/>
    </row>
    <row r="45" spans="1:11" x14ac:dyDescent="0.25">
      <c r="A45" s="30" t="s">
        <v>61</v>
      </c>
      <c r="B45" s="39">
        <f>+F25</f>
        <v>4442434.59</v>
      </c>
      <c r="C45" s="49" t="s">
        <v>124</v>
      </c>
      <c r="D45" s="49"/>
      <c r="E45" s="49"/>
      <c r="G45" s="49" t="s">
        <v>60</v>
      </c>
      <c r="H45" s="49"/>
      <c r="I45" s="49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C44:E44"/>
    <mergeCell ref="C45:E45"/>
  </mergeCells>
  <dataValidations count="15">
    <dataValidation allowBlank="1" sqref="A8" xr:uid="{00000000-0002-0000-0600-000000000000}"/>
    <dataValidation allowBlank="1" showInputMessage="1" prompt="Nombre del capítulo" sqref="B8:J10" xr:uid="{00000000-0002-0000-0600-000001000000}"/>
    <dataValidation allowBlank="1" showInputMessage="1" showErrorMessage="1" prompt="¿A quién va dirigido el programa?, ¿qué característica tiene esta población que requiere ser beneficiada?" sqref="B20:J20" xr:uid="{00000000-0002-0000-0600-000002000000}"/>
    <dataValidation allowBlank="1" showInputMessage="1" showErrorMessage="1" prompt="Nombre del producto" sqref="B33:J33" xr:uid="{00000000-0002-0000-0600-000003000000}"/>
    <dataValidation allowBlank="1" showInputMessage="1" showErrorMessage="1" prompt="1. Describir lo plasmado en el presupuesto_x000a_2. Describir lo alcanzado en términos financieros y de producción " sqref="B35:J35" xr:uid="{00000000-0002-0000-0600-000004000000}"/>
    <dataValidation allowBlank="1" showInputMessage="1" showErrorMessage="1" prompt="De existir desvío, explicar razones." sqref="B36:J36" xr:uid="{00000000-0002-0000-0600-000005000000}"/>
    <dataValidation allowBlank="1" showInputMessage="1" showErrorMessage="1" prompt="Oportunidades de mejora identificadas" sqref="A39:J40" xr:uid="{00000000-0002-0000-0600-000006000000}"/>
    <dataValidation allowBlank="1" showInputMessage="1" showErrorMessage="1" prompt="Presupuesto del programa" sqref="A25:C25 F25" xr:uid="{00000000-0002-0000-0600-000007000000}"/>
    <dataValidation allowBlank="1" showInputMessage="1" showErrorMessage="1" prompt="¿En qué consiste el programa?" sqref="B34:J34 B19:J19" xr:uid="{00000000-0002-0000-0600-000008000000}"/>
    <dataValidation allowBlank="1" showInputMessage="1" showErrorMessage="1" prompt="Nombre de cada producto" sqref="A28:A30" xr:uid="{00000000-0002-0000-0600-000009000000}"/>
    <dataValidation allowBlank="1" showInputMessage="1" showErrorMessage="1" prompt="Nombre del indicador" sqref="B28:B30" xr:uid="{00000000-0002-0000-0600-00000A000000}"/>
    <dataValidation allowBlank="1" showInputMessage="1" showErrorMessage="1" prompt="Meta anual del indicador" sqref="C28:C30 E28" xr:uid="{00000000-0002-0000-0600-00000B000000}"/>
    <dataValidation allowBlank="1" showInputMessage="1" showErrorMessage="1" prompt="Monto presupuestado para el producto" sqref="D28:D30 E29:F30 F28" xr:uid="{00000000-0002-0000-0600-00000C000000}"/>
    <dataValidation allowBlank="1" showInputMessage="1" showErrorMessage="1" prompt="Meta alcanzada en el trimestre" sqref="G28:G30" xr:uid="{00000000-0002-0000-0600-00000D000000}"/>
    <dataValidation allowBlank="1" showInputMessage="1" showErrorMessage="1" prompt="Monto ejecutado en el trimestre" sqref="H28 H30" xr:uid="{00000000-0002-0000-06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682001B4B4844B33EA7A4423DA4B3" ma:contentTypeVersion="14" ma:contentTypeDescription="Create a new document." ma:contentTypeScope="" ma:versionID="4900944c031bfee18989a92464d51235">
  <xsd:schema xmlns:xsd="http://www.w3.org/2001/XMLSchema" xmlns:xs="http://www.w3.org/2001/XMLSchema" xmlns:p="http://schemas.microsoft.com/office/2006/metadata/properties" xmlns:ns3="ca36b9ab-de55-480c-a486-301518f49f08" xmlns:ns4="ae011457-d7e5-4020-b086-15bb40be3e25" targetNamespace="http://schemas.microsoft.com/office/2006/metadata/properties" ma:root="true" ma:fieldsID="a2c483cf2a2e231e8bd5b69130583aa5" ns3:_="" ns4:_="">
    <xsd:import namespace="ca36b9ab-de55-480c-a486-301518f49f08"/>
    <xsd:import namespace="ae011457-d7e5-4020-b086-15bb40be3e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b9ab-de55-480c-a486-301518f4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11457-d7e5-4020-b086-15bb40be3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DA9D8-5AFF-4566-A696-2A7CCF1A4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6b9ab-de55-480c-a486-301518f49f08"/>
    <ds:schemaRef ds:uri="ae011457-d7e5-4020-b086-15bb40be3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AE24C0-EAC3-4761-A39B-500D8DEEEE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61B1E0-2EDF-4049-9F48-0206C44F396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a36b9ab-de55-480c-a486-301518f49f08"/>
    <ds:schemaRef ds:uri="ae011457-d7e5-4020-b086-15bb40be3e25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6816</vt:lpstr>
      <vt:lpstr>6817</vt:lpstr>
      <vt:lpstr>6819</vt:lpstr>
      <vt:lpstr>7707</vt:lpstr>
      <vt:lpstr>7706</vt:lpstr>
      <vt:lpstr>7708</vt:lpstr>
      <vt:lpstr>7709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Paul Laudislao Rosario Almánzar</cp:lastModifiedBy>
  <cp:lastPrinted>2022-05-11T19:34:47Z</cp:lastPrinted>
  <dcterms:created xsi:type="dcterms:W3CDTF">2021-03-22T15:50:10Z</dcterms:created>
  <dcterms:modified xsi:type="dcterms:W3CDTF">2024-05-07T18:48:56Z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0x010100DE4682001B4B4844B33EA7A4423DA4B3</vt:lpwstr>
  </property>
</Properties>
</file>