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uana.lorenzo\Desktop\ESTADOS FINANCIEROS\ESTADOS FINANCIEROS 2022\ESTADOS FINANCIEROS NOVIEMBRE 2022\"/>
    </mc:Choice>
  </mc:AlternateContent>
  <bookViews>
    <workbookView xWindow="0" yWindow="0" windowWidth="16665" windowHeight="7590"/>
  </bookViews>
  <sheets>
    <sheet name="Ejecución mensual" sheetId="1" r:id="rId1"/>
  </sheets>
  <definedNames>
    <definedName name="_xlnm.Print_Area" localSheetId="0">'Ejecución mensual'!$A$1:$O$96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" i="1" l="1"/>
  <c r="L8" i="1"/>
  <c r="L15" i="1"/>
  <c r="L25" i="1"/>
  <c r="L34" i="1"/>
  <c r="L50" i="1"/>
  <c r="M50" i="1" l="1"/>
  <c r="M34" i="1"/>
  <c r="M25" i="1"/>
  <c r="M15" i="1"/>
  <c r="M9" i="1"/>
  <c r="L9" i="1"/>
  <c r="N58" i="1"/>
  <c r="N57" i="1"/>
  <c r="N56" i="1"/>
  <c r="N55" i="1"/>
  <c r="N54" i="1"/>
  <c r="N53" i="1"/>
  <c r="N52" i="1"/>
  <c r="N51" i="1"/>
  <c r="N41" i="1"/>
  <c r="N40" i="1"/>
  <c r="N39" i="1"/>
  <c r="N38" i="1"/>
  <c r="N37" i="1"/>
  <c r="N36" i="1"/>
  <c r="N35" i="1"/>
  <c r="N33" i="1"/>
  <c r="N32" i="1"/>
  <c r="N31" i="1"/>
  <c r="N30" i="1"/>
  <c r="N29" i="1"/>
  <c r="N28" i="1"/>
  <c r="N27" i="1"/>
  <c r="N26" i="1"/>
  <c r="N24" i="1"/>
  <c r="N23" i="1"/>
  <c r="N22" i="1"/>
  <c r="N21" i="1"/>
  <c r="N20" i="1"/>
  <c r="N19" i="1"/>
  <c r="N18" i="1"/>
  <c r="N17" i="1"/>
  <c r="N16" i="1"/>
  <c r="N14" i="1"/>
  <c r="N13" i="1"/>
  <c r="N12" i="1"/>
  <c r="N11" i="1"/>
  <c r="N10" i="1"/>
  <c r="B59" i="1"/>
  <c r="I50" i="1"/>
  <c r="H50" i="1"/>
  <c r="G50" i="1"/>
  <c r="E50" i="1"/>
  <c r="D50" i="1"/>
  <c r="B50" i="1"/>
  <c r="B42" i="1"/>
  <c r="J34" i="1"/>
  <c r="I34" i="1"/>
  <c r="H34" i="1"/>
  <c r="G34" i="1"/>
  <c r="F34" i="1"/>
  <c r="E34" i="1"/>
  <c r="D34" i="1"/>
  <c r="C34" i="1"/>
  <c r="B34" i="1"/>
  <c r="J25" i="1"/>
  <c r="I25" i="1"/>
  <c r="H25" i="1"/>
  <c r="H8" i="1" s="1"/>
  <c r="G25" i="1"/>
  <c r="F25" i="1"/>
  <c r="E25" i="1"/>
  <c r="D25" i="1"/>
  <c r="C25" i="1"/>
  <c r="B25" i="1"/>
  <c r="J15" i="1"/>
  <c r="I15" i="1"/>
  <c r="H15" i="1"/>
  <c r="G15" i="1"/>
  <c r="F15" i="1"/>
  <c r="E15" i="1"/>
  <c r="D15" i="1"/>
  <c r="C15" i="1"/>
  <c r="B15" i="1"/>
  <c r="J9" i="1"/>
  <c r="I9" i="1"/>
  <c r="H9" i="1"/>
  <c r="G9" i="1"/>
  <c r="C9" i="1"/>
  <c r="B9" i="1"/>
  <c r="D69" i="1" l="1"/>
  <c r="D81" i="1" s="1"/>
  <c r="I69" i="1"/>
  <c r="I81" i="1" s="1"/>
  <c r="D8" i="1"/>
  <c r="F69" i="1"/>
  <c r="F81" i="1" s="1"/>
  <c r="C8" i="1"/>
  <c r="J8" i="1"/>
  <c r="E8" i="1"/>
  <c r="I8" i="1"/>
  <c r="C69" i="1"/>
  <c r="C81" i="1" s="1"/>
  <c r="B69" i="1"/>
  <c r="B81" i="1" s="1"/>
  <c r="G69" i="1"/>
  <c r="G81" i="1" s="1"/>
  <c r="G8" i="1"/>
  <c r="B8" i="1"/>
  <c r="F8" i="1"/>
  <c r="H69" i="1"/>
  <c r="H81" i="1" s="1"/>
  <c r="E69" i="1"/>
  <c r="E81" i="1" s="1"/>
  <c r="K50" i="1"/>
  <c r="K34" i="1"/>
  <c r="K25" i="1"/>
  <c r="K15" i="1"/>
  <c r="K9" i="1"/>
  <c r="K69" i="1" l="1"/>
  <c r="K81" i="1" s="1"/>
  <c r="K8" i="1"/>
  <c r="N50" i="1" l="1"/>
  <c r="N61" i="1" l="1"/>
  <c r="N62" i="1"/>
  <c r="N63" i="1"/>
  <c r="N64" i="1"/>
  <c r="N65" i="1"/>
  <c r="N66" i="1"/>
  <c r="N68" i="1" l="1"/>
  <c r="N67" i="1"/>
  <c r="N60" i="1"/>
  <c r="N59" i="1" s="1"/>
  <c r="N49" i="1"/>
  <c r="N48" i="1"/>
  <c r="N47" i="1"/>
  <c r="N46" i="1"/>
  <c r="N45" i="1"/>
  <c r="N44" i="1"/>
  <c r="N43" i="1"/>
  <c r="N42" i="1"/>
  <c r="N34" i="1" s="1"/>
  <c r="N15" i="1" l="1"/>
  <c r="N9" i="1"/>
  <c r="N25" i="1"/>
  <c r="N8" i="1" l="1"/>
  <c r="N69" i="1"/>
  <c r="N81" i="1" s="1"/>
</calcChain>
</file>

<file path=xl/sharedStrings.xml><?xml version="1.0" encoding="utf-8"?>
<sst xmlns="http://schemas.openxmlformats.org/spreadsheetml/2006/main" count="100" uniqueCount="99">
  <si>
    <t>Ministerio de Energía y Minas</t>
  </si>
  <si>
    <t>Ejecución de Gastos y Aplicaciones Financieras</t>
  </si>
  <si>
    <t>En RD$</t>
  </si>
  <si>
    <t>Detalle</t>
  </si>
  <si>
    <t>Presupuesto Vigente Aprobado</t>
  </si>
  <si>
    <t>Enero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</si>
  <si>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</si>
  <si>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</si>
  <si>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</si>
  <si>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</si>
  <si>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</si>
  <si>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</si>
  <si>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</si>
  <si>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</si>
  <si>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</si>
  <si>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</si>
  <si>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</si>
  <si>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</si>
  <si>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</si>
  <si>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</si>
  <si>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</si>
  <si>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</si>
  <si>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</si>
  <si>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</si>
  <si>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</si>
  <si>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</si>
  <si>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</si>
  <si>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</si>
  <si>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</si>
  <si>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</si>
  <si>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</si>
  <si>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</si>
  <si>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</si>
  <si>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</si>
  <si>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</si>
  <si>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</si>
  <si>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2.4.3-TRANSFERENCIAS CORRIENTES AL  GOBIERNO GENERALES LOCALES</t>
  </si>
  <si>
    <t>2.4.5-TRANSFERENCIAS CORRIENTES A INSTITUCIONES PUBLICAS FINANCIERAS</t>
  </si>
  <si>
    <t>2.4.4-TRANSFERENCIAS CORRIENTES A EMPRESAS PUBLICAS NO FINANCIERAS</t>
  </si>
  <si>
    <t>2.4.7-TRANSFERENCIAS CORRIENTES AL SECTOR EXTERNO</t>
  </si>
  <si>
    <t>2.4.9-TRANSFERENCIAS CORRIENTES A OTRAS INSTITUCIONES PÚBLICAS</t>
  </si>
  <si>
    <t>2.5-TRANSFERENCIAS DE CAPITAL</t>
  </si>
  <si>
    <t>2.5.2-TRANSFERENCIAS DE CAPITAL AL SECTOR PRIVADO</t>
  </si>
  <si>
    <t>2.5.2- TRANSFERENCIAS DE CAPITAL AL GOBIERNO GENERAL NACIONAL</t>
  </si>
  <si>
    <t>2.5.3- TRANSFERENCIAS DE CAPITAL AL GOBIERNO GENERALES LOCALES</t>
  </si>
  <si>
    <t>2.5.4- TRANSFERENCIAS DE CAPITAL A EMPRESAS PUBLICAS NO FINANCIERAS</t>
  </si>
  <si>
    <t>2.5.5- TRANSFERENCIAS DE CAPITAL A INSTITUCIONES PUBLICAS FINANCIERAS</t>
  </si>
  <si>
    <t>2.5.6- TRANSFERENCIAS DE CAPITAL AL SECTOR EXTERNO</t>
  </si>
  <si>
    <t>2.5.9- TRANSFERENCIAS DE CAPITAL A OTRAS INSTITUCIONES PUBLICAS</t>
  </si>
  <si>
    <t>2.6-BIENES MUEBLES, INMUEBLES E INTANGIBLES</t>
  </si>
  <si>
    <t>2.6.1-MOBILIARIO Y EQUIPO</t>
  </si>
  <si>
    <t>2.6.2-MOBILIARIO Y EQUIPO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</si>
  <si>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</si>
  <si>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</si>
  <si>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</si>
  <si>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</si>
  <si>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</si>
  <si>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</si>
  <si>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</si>
  <si>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</si>
  <si>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</si>
  <si>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2.8- ADQUISICION DE ACTIVIS FINANCIEROS CON FINES POLITICAS</t>
  </si>
  <si>
    <t>2.8.1-CONCESION DE PRESTAMOS</t>
  </si>
  <si>
    <t>2.8.2-ADQUISICION DE TITULOS VALORES REPRESENTATIVOS DE DEUDA</t>
  </si>
  <si>
    <t>2.9- GASTOS FINANCIEROS</t>
  </si>
  <si>
    <t>2.9.1- INTERESES DE LA DEUDA PUBLICA INTERNA</t>
  </si>
  <si>
    <t>2.9.2- INTERESES DE LA DEUDA PUBLICA EXTERNA</t>
  </si>
  <si>
    <t>2.9.4- COMISIONES Y OTROS GASTOS BANCARIOS DE LA DEUDA PUBLICA</t>
  </si>
  <si>
    <t>Total de Gastos</t>
  </si>
  <si>
    <t>4- APLICACIONES FINANCIERAS</t>
  </si>
  <si>
    <t>4.1- INCREMENTO DE ACTIVOS FINANCIEROS</t>
  </si>
  <si>
    <t>4.1.1- INCREMENTO DE ACTIVOS FINANCIEROS CORRIENTES</t>
  </si>
  <si>
    <t>4.1.2- INCREMENTO DE ACTIVOS FINANCIEROS NO CORRIENTES</t>
  </si>
  <si>
    <t>4.2- DISMINUCION DE PASIVOS</t>
  </si>
  <si>
    <t>4.2.1- DISMINUCION DE PASIVOS CORRIENTES</t>
  </si>
  <si>
    <t>4.2.2- DISMUNICION DE PASIVOS NO CORRIENTES</t>
  </si>
  <si>
    <t>4.3- DISMINUCION DE FONDOS DE TERCEROS</t>
  </si>
  <si>
    <t>4.3.5- DISMINUCION DEPOSITOS FONDOS DE TERCEROS</t>
  </si>
  <si>
    <t>TOTAL DE APLICACIONES FINANCIERAS</t>
  </si>
  <si>
    <t>TOTAL GASTOS Y APLICACIONES FINANCIERAS</t>
  </si>
  <si>
    <t>Elaborado por:</t>
  </si>
  <si>
    <t>Aprobado por:</t>
  </si>
  <si>
    <t>Wanda Contreras</t>
  </si>
  <si>
    <t>Directora Administrativa Financiera</t>
  </si>
  <si>
    <t>Año 2022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</si>
  <si>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</si>
  <si>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</si>
  <si>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</si>
  <si>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</si>
  <si>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</si>
  <si>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</si>
  <si>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</si>
  <si>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</si>
  <si>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DIR. ADM Y FIN.</t>
  </si>
  <si>
    <t>ARSENIO DILONE</t>
  </si>
  <si>
    <t>ENCARGADO DE PRESUPUESTO</t>
  </si>
  <si>
    <t>TIRSO PEÑA</t>
  </si>
  <si>
    <t>Octubre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</si>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</sst>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.5"/>
      <name val="Calibri"/>
      <family val="2"/>
      <scheme val="minor"/>
    </font>
    <font>
      <b/>
      <sz val="15"/>
      <name val="Calibri"/>
      <family val="2"/>
      <scheme val="minor"/>
    </font>
    <font>
      <b/>
      <sz val="11.5"/>
      <name val="Calibri"/>
      <family val="2"/>
      <scheme val="minor"/>
    </font>
    <font>
      <b/>
      <sz val="11.5"/>
      <color indexed="8"/>
      <name val="Calibri"/>
      <family val="2"/>
      <scheme val="minor"/>
    </font>
    <font>
      <b/>
      <sz val="9"/>
      <color indexed="8"/>
      <name val="Calibri"/>
      <family val="2"/>
    </font>
    <font>
      <sz val="11.5"/>
      <color indexed="8"/>
      <name val="Calibri"/>
      <family val="2"/>
      <scheme val="minor"/>
    </font>
    <font>
      <sz val="9"/>
      <color indexed="8"/>
      <name val="Calibri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theme="4" tint="0.3999755851924192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43" fontId="5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 wrapText="1"/>
    </xf>
    <xf numFmtId="43" fontId="8" fillId="0" borderId="0" xfId="1" applyFont="1" applyAlignment="1">
      <alignment horizontal="right"/>
    </xf>
    <xf numFmtId="43" fontId="7" fillId="0" borderId="0" xfId="0" applyNumberFormat="1" applyFont="1" applyAlignment="1">
      <alignment horizontal="right"/>
    </xf>
    <xf numFmtId="43" fontId="7" fillId="0" borderId="0" xfId="1" applyFont="1" applyAlignment="1">
      <alignment horizontal="right"/>
    </xf>
    <xf numFmtId="0" fontId="4" fillId="0" borderId="0" xfId="0" applyFont="1"/>
    <xf numFmtId="49" fontId="7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49" fontId="7" fillId="0" borderId="0" xfId="0" applyNumberFormat="1" applyFont="1"/>
    <xf numFmtId="0" fontId="4" fillId="3" borderId="3" xfId="0" applyFont="1" applyFill="1" applyBorder="1" applyAlignment="1">
      <alignment wrapText="1"/>
    </xf>
    <xf numFmtId="43" fontId="4" fillId="3" borderId="3" xfId="0" applyNumberFormat="1" applyFont="1" applyFill="1" applyBorder="1" applyAlignment="1">
      <alignment wrapText="1"/>
    </xf>
    <xf numFmtId="43" fontId="4" fillId="3" borderId="3" xfId="1" applyFont="1" applyFill="1" applyBorder="1" applyAlignment="1">
      <alignment wrapText="1"/>
    </xf>
    <xf numFmtId="43" fontId="5" fillId="3" borderId="0" xfId="0" applyNumberFormat="1" applyFont="1" applyFill="1" applyAlignment="1">
      <alignment horizontal="right"/>
    </xf>
    <xf numFmtId="0" fontId="4" fillId="2" borderId="0" xfId="0" applyFont="1" applyFill="1" applyAlignment="1">
      <alignment wrapText="1"/>
    </xf>
    <xf numFmtId="43" fontId="4" fillId="2" borderId="0" xfId="0" applyNumberFormat="1" applyFont="1" applyFill="1"/>
    <xf numFmtId="0" fontId="2" fillId="0" borderId="0" xfId="0" applyFont="1" applyAlignment="1">
      <alignment horizontal="left" wrapText="1"/>
    </xf>
    <xf numFmtId="43" fontId="3" fillId="0" borderId="0" xfId="1" applyFont="1" applyAlignment="1">
      <alignment horizontal="center"/>
    </xf>
    <xf numFmtId="43" fontId="2" fillId="0" borderId="0" xfId="1" applyFont="1"/>
    <xf numFmtId="43" fontId="5" fillId="3" borderId="0" xfId="1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5" fillId="3" borderId="0" xfId="0" applyNumberFormat="1" applyFont="1" applyFill="1" applyAlignment="1">
      <alignment wrapText="1"/>
    </xf>
    <xf numFmtId="43" fontId="6" fillId="3" borderId="0" xfId="1" applyFont="1" applyFill="1" applyAlignment="1">
      <alignment horizontal="right"/>
    </xf>
    <xf numFmtId="43" fontId="4" fillId="3" borderId="0" xfId="0" applyNumberFormat="1" applyFont="1" applyFill="1"/>
    <xf numFmtId="43" fontId="4" fillId="3" borderId="0" xfId="1" applyFont="1" applyFill="1"/>
    <xf numFmtId="0" fontId="4" fillId="3" borderId="0" xfId="0" applyFont="1" applyFill="1" applyAlignment="1">
      <alignment wrapText="1"/>
    </xf>
    <xf numFmtId="43" fontId="7" fillId="3" borderId="0" xfId="0" applyNumberFormat="1" applyFont="1" applyFill="1" applyAlignment="1">
      <alignment horizontal="right"/>
    </xf>
    <xf numFmtId="43" fontId="8" fillId="3" borderId="0" xfId="1" applyFont="1" applyFill="1" applyAlignment="1">
      <alignment horizontal="right"/>
    </xf>
    <xf numFmtId="43" fontId="7" fillId="3" borderId="0" xfId="1" applyFont="1" applyFill="1" applyAlignment="1">
      <alignment horizontal="right"/>
    </xf>
    <xf numFmtId="49" fontId="5" fillId="3" borderId="2" xfId="0" applyNumberFormat="1" applyFont="1" applyFill="1" applyBorder="1" applyAlignment="1">
      <alignment wrapText="1"/>
    </xf>
    <xf numFmtId="43" fontId="4" fillId="2" borderId="0" xfId="1" applyFont="1" applyFill="1" applyAlignment="1">
      <alignment wrapText="1"/>
    </xf>
    <xf numFmtId="43" fontId="2" fillId="0" borderId="0" xfId="1" applyFont="1" applyAlignment="1">
      <alignment horizontal="left" wrapText="1"/>
    </xf>
    <xf numFmtId="43" fontId="8" fillId="0" borderId="0" xfId="4" applyFont="1" applyAlignment="1">
      <alignment horizontal="right"/>
    </xf>
    <xf numFmtId="9" fontId="2" fillId="0" borderId="0" xfId="2" applyFont="1"/>
    <xf numFmtId="49" fontId="5" fillId="4" borderId="2" xfId="0" applyNumberFormat="1" applyFont="1" applyFill="1" applyBorder="1" applyAlignment="1">
      <alignment wrapText="1"/>
    </xf>
    <xf numFmtId="43" fontId="4" fillId="4" borderId="0" xfId="1" applyFont="1" applyFill="1"/>
    <xf numFmtId="43" fontId="4" fillId="4" borderId="0" xfId="0" applyNumberFormat="1" applyFont="1" applyFill="1"/>
    <xf numFmtId="0" fontId="4" fillId="4" borderId="1" xfId="0" applyFont="1" applyFill="1" applyBorder="1" applyAlignment="1">
      <alignment horizontal="center" vertical="center" wrapText="1"/>
    </xf>
    <xf numFmtId="43" fontId="4" fillId="4" borderId="1" xfId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43" fontId="2" fillId="0" borderId="0" xfId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152401</xdr:rowOff>
    </xdr:from>
    <xdr:to>
      <xdr:col>0</xdr:col>
      <xdr:colOff>2295526</xdr:colOff>
      <xdr:row>4</xdr:row>
      <xdr:rowOff>19051</xdr:rowOff>
    </xdr:to>
    <xdr:pic>
      <xdr:nvPicPr>
        <xdr:cNvPr id="2" name="Picture 1" descr="A close up of a logo&#10;&#10;Description automatically generated">
          <a:extLst>
            <a:ext uri="{FF2B5EF4-FFF2-40B4-BE49-F238E27FC236}">
              <a16:creationId xmlns:a16="http://schemas.microsoft.com/office/drawing/2014/main" id="{803087D6-00AF-4FA2-BA34-1ECCAFE96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975" b="43109"/>
        <a:stretch>
          <a:fillRect/>
        </a:stretch>
      </xdr:blipFill>
      <xdr:spPr bwMode="auto">
        <a:xfrm>
          <a:off x="123826" y="152401"/>
          <a:ext cx="21717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2"/>
  <sheetViews>
    <sheetView tabSelected="1" topLeftCell="C76" zoomScaleNormal="100" workbookViewId="0">
      <selection activeCell="I89" sqref="I89"/>
    </sheetView>
  </sheetViews>
  <sheetFormatPr baseColWidth="10" defaultColWidth="9.140625" defaultRowHeight="15" x14ac:dyDescent="0.25"/>
  <cols>
    <col min="1" max="1" width="48.42578125" style="1" customWidth="1"/>
    <col min="2" max="2" width="25.28515625" style="23" customWidth="1"/>
    <col min="3" max="3" width="23.42578125" style="3" customWidth="1"/>
    <col min="4" max="4" width="22" style="3" customWidth="1"/>
    <col min="5" max="5" width="22.140625" style="3" customWidth="1"/>
    <col min="6" max="6" width="25.7109375" style="3" customWidth="1"/>
    <col min="7" max="7" width="25.85546875" style="3" customWidth="1"/>
    <col min="8" max="8" width="27.28515625" style="3" customWidth="1"/>
    <col min="9" max="9" width="23.140625" style="3" customWidth="1"/>
    <col min="10" max="10" width="20" style="3" customWidth="1"/>
    <col min="11" max="11" width="22.7109375" style="3" customWidth="1"/>
    <col min="12" max="12" width="25" style="3" customWidth="1"/>
    <col min="13" max="13" width="22" style="3" customWidth="1"/>
    <col min="14" max="14" width="23.42578125" style="3" customWidth="1"/>
    <col min="15" max="15" width="15" style="3" customWidth="1"/>
    <col min="16" max="16" width="16" style="3" customWidth="1"/>
    <col min="17" max="19" width="15" style="3" customWidth="1"/>
    <col min="20" max="21" width="16" style="3" customWidth="1"/>
    <col min="22" max="22" width="15.140625" style="3" bestFit="1" customWidth="1"/>
    <col min="23" max="23" width="18.85546875" style="23" customWidth="1"/>
    <col min="24" max="24" width="17.85546875" style="3" bestFit="1" customWidth="1"/>
    <col min="25" max="265" width="9.140625" style="3"/>
    <col min="266" max="266" width="79.28515625" style="3" bestFit="1" customWidth="1"/>
    <col min="267" max="267" width="20.140625" style="3" customWidth="1"/>
    <col min="268" max="268" width="20.5703125" style="3" customWidth="1"/>
    <col min="269" max="269" width="17.28515625" style="3" customWidth="1"/>
    <col min="270" max="272" width="15" style="3" bestFit="1" customWidth="1"/>
    <col min="273" max="273" width="16" style="3" bestFit="1" customWidth="1"/>
    <col min="274" max="276" width="15" style="3" bestFit="1" customWidth="1"/>
    <col min="277" max="278" width="16" style="3" bestFit="1" customWidth="1"/>
    <col min="279" max="279" width="18.85546875" style="3" customWidth="1"/>
    <col min="280" max="280" width="17.85546875" style="3" bestFit="1" customWidth="1"/>
    <col min="281" max="521" width="9.140625" style="3"/>
    <col min="522" max="522" width="79.28515625" style="3" bestFit="1" customWidth="1"/>
    <col min="523" max="523" width="20.140625" style="3" customWidth="1"/>
    <col min="524" max="524" width="20.5703125" style="3" customWidth="1"/>
    <col min="525" max="525" width="17.28515625" style="3" customWidth="1"/>
    <col min="526" max="528" width="15" style="3" bestFit="1" customWidth="1"/>
    <col min="529" max="529" width="16" style="3" bestFit="1" customWidth="1"/>
    <col min="530" max="532" width="15" style="3" bestFit="1" customWidth="1"/>
    <col min="533" max="534" width="16" style="3" bestFit="1" customWidth="1"/>
    <col min="535" max="535" width="18.85546875" style="3" customWidth="1"/>
    <col min="536" max="536" width="17.85546875" style="3" bestFit="1" customWidth="1"/>
    <col min="537" max="777" width="9.140625" style="3"/>
    <col min="778" max="778" width="79.28515625" style="3" bestFit="1" customWidth="1"/>
    <col min="779" max="779" width="20.140625" style="3" customWidth="1"/>
    <col min="780" max="780" width="20.5703125" style="3" customWidth="1"/>
    <col min="781" max="781" width="17.28515625" style="3" customWidth="1"/>
    <col min="782" max="784" width="15" style="3" bestFit="1" customWidth="1"/>
    <col min="785" max="785" width="16" style="3" bestFit="1" customWidth="1"/>
    <col min="786" max="788" width="15" style="3" bestFit="1" customWidth="1"/>
    <col min="789" max="790" width="16" style="3" bestFit="1" customWidth="1"/>
    <col min="791" max="791" width="18.85546875" style="3" customWidth="1"/>
    <col min="792" max="792" width="17.85546875" style="3" bestFit="1" customWidth="1"/>
    <col min="793" max="1033" width="9.140625" style="3"/>
    <col min="1034" max="1034" width="79.28515625" style="3" bestFit="1" customWidth="1"/>
    <col min="1035" max="1035" width="20.140625" style="3" customWidth="1"/>
    <col min="1036" max="1036" width="20.5703125" style="3" customWidth="1"/>
    <col min="1037" max="1037" width="17.28515625" style="3" customWidth="1"/>
    <col min="1038" max="1040" width="15" style="3" bestFit="1" customWidth="1"/>
    <col min="1041" max="1041" width="16" style="3" bestFit="1" customWidth="1"/>
    <col min="1042" max="1044" width="15" style="3" bestFit="1" customWidth="1"/>
    <col min="1045" max="1046" width="16" style="3" bestFit="1" customWidth="1"/>
    <col min="1047" max="1047" width="18.85546875" style="3" customWidth="1"/>
    <col min="1048" max="1048" width="17.85546875" style="3" bestFit="1" customWidth="1"/>
    <col min="1049" max="1289" width="9.140625" style="3"/>
    <col min="1290" max="1290" width="79.28515625" style="3" bestFit="1" customWidth="1"/>
    <col min="1291" max="1291" width="20.140625" style="3" customWidth="1"/>
    <col min="1292" max="1292" width="20.5703125" style="3" customWidth="1"/>
    <col min="1293" max="1293" width="17.28515625" style="3" customWidth="1"/>
    <col min="1294" max="1296" width="15" style="3" bestFit="1" customWidth="1"/>
    <col min="1297" max="1297" width="16" style="3" bestFit="1" customWidth="1"/>
    <col min="1298" max="1300" width="15" style="3" bestFit="1" customWidth="1"/>
    <col min="1301" max="1302" width="16" style="3" bestFit="1" customWidth="1"/>
    <col min="1303" max="1303" width="18.85546875" style="3" customWidth="1"/>
    <col min="1304" max="1304" width="17.85546875" style="3" bestFit="1" customWidth="1"/>
    <col min="1305" max="1545" width="9.140625" style="3"/>
    <col min="1546" max="1546" width="79.28515625" style="3" bestFit="1" customWidth="1"/>
    <col min="1547" max="1547" width="20.140625" style="3" customWidth="1"/>
    <col min="1548" max="1548" width="20.5703125" style="3" customWidth="1"/>
    <col min="1549" max="1549" width="17.28515625" style="3" customWidth="1"/>
    <col min="1550" max="1552" width="15" style="3" bestFit="1" customWidth="1"/>
    <col min="1553" max="1553" width="16" style="3" bestFit="1" customWidth="1"/>
    <col min="1554" max="1556" width="15" style="3" bestFit="1" customWidth="1"/>
    <col min="1557" max="1558" width="16" style="3" bestFit="1" customWidth="1"/>
    <col min="1559" max="1559" width="18.85546875" style="3" customWidth="1"/>
    <col min="1560" max="1560" width="17.85546875" style="3" bestFit="1" customWidth="1"/>
    <col min="1561" max="1801" width="9.140625" style="3"/>
    <col min="1802" max="1802" width="79.28515625" style="3" bestFit="1" customWidth="1"/>
    <col min="1803" max="1803" width="20.140625" style="3" customWidth="1"/>
    <col min="1804" max="1804" width="20.5703125" style="3" customWidth="1"/>
    <col min="1805" max="1805" width="17.28515625" style="3" customWidth="1"/>
    <col min="1806" max="1808" width="15" style="3" bestFit="1" customWidth="1"/>
    <col min="1809" max="1809" width="16" style="3" bestFit="1" customWidth="1"/>
    <col min="1810" max="1812" width="15" style="3" bestFit="1" customWidth="1"/>
    <col min="1813" max="1814" width="16" style="3" bestFit="1" customWidth="1"/>
    <col min="1815" max="1815" width="18.85546875" style="3" customWidth="1"/>
    <col min="1816" max="1816" width="17.85546875" style="3" bestFit="1" customWidth="1"/>
    <col min="1817" max="2057" width="9.140625" style="3"/>
    <col min="2058" max="2058" width="79.28515625" style="3" bestFit="1" customWidth="1"/>
    <col min="2059" max="2059" width="20.140625" style="3" customWidth="1"/>
    <col min="2060" max="2060" width="20.5703125" style="3" customWidth="1"/>
    <col min="2061" max="2061" width="17.28515625" style="3" customWidth="1"/>
    <col min="2062" max="2064" width="15" style="3" bestFit="1" customWidth="1"/>
    <col min="2065" max="2065" width="16" style="3" bestFit="1" customWidth="1"/>
    <col min="2066" max="2068" width="15" style="3" bestFit="1" customWidth="1"/>
    <col min="2069" max="2070" width="16" style="3" bestFit="1" customWidth="1"/>
    <col min="2071" max="2071" width="18.85546875" style="3" customWidth="1"/>
    <col min="2072" max="2072" width="17.85546875" style="3" bestFit="1" customWidth="1"/>
    <col min="2073" max="2313" width="9.140625" style="3"/>
    <col min="2314" max="2314" width="79.28515625" style="3" bestFit="1" customWidth="1"/>
    <col min="2315" max="2315" width="20.140625" style="3" customWidth="1"/>
    <col min="2316" max="2316" width="20.5703125" style="3" customWidth="1"/>
    <col min="2317" max="2317" width="17.28515625" style="3" customWidth="1"/>
    <col min="2318" max="2320" width="15" style="3" bestFit="1" customWidth="1"/>
    <col min="2321" max="2321" width="16" style="3" bestFit="1" customWidth="1"/>
    <col min="2322" max="2324" width="15" style="3" bestFit="1" customWidth="1"/>
    <col min="2325" max="2326" width="16" style="3" bestFit="1" customWidth="1"/>
    <col min="2327" max="2327" width="18.85546875" style="3" customWidth="1"/>
    <col min="2328" max="2328" width="17.85546875" style="3" bestFit="1" customWidth="1"/>
    <col min="2329" max="2569" width="9.140625" style="3"/>
    <col min="2570" max="2570" width="79.28515625" style="3" bestFit="1" customWidth="1"/>
    <col min="2571" max="2571" width="20.140625" style="3" customWidth="1"/>
    <col min="2572" max="2572" width="20.5703125" style="3" customWidth="1"/>
    <col min="2573" max="2573" width="17.28515625" style="3" customWidth="1"/>
    <col min="2574" max="2576" width="15" style="3" bestFit="1" customWidth="1"/>
    <col min="2577" max="2577" width="16" style="3" bestFit="1" customWidth="1"/>
    <col min="2578" max="2580" width="15" style="3" bestFit="1" customWidth="1"/>
    <col min="2581" max="2582" width="16" style="3" bestFit="1" customWidth="1"/>
    <col min="2583" max="2583" width="18.85546875" style="3" customWidth="1"/>
    <col min="2584" max="2584" width="17.85546875" style="3" bestFit="1" customWidth="1"/>
    <col min="2585" max="2825" width="9.140625" style="3"/>
    <col min="2826" max="2826" width="79.28515625" style="3" bestFit="1" customWidth="1"/>
    <col min="2827" max="2827" width="20.140625" style="3" customWidth="1"/>
    <col min="2828" max="2828" width="20.5703125" style="3" customWidth="1"/>
    <col min="2829" max="2829" width="17.28515625" style="3" customWidth="1"/>
    <col min="2830" max="2832" width="15" style="3" bestFit="1" customWidth="1"/>
    <col min="2833" max="2833" width="16" style="3" bestFit="1" customWidth="1"/>
    <col min="2834" max="2836" width="15" style="3" bestFit="1" customWidth="1"/>
    <col min="2837" max="2838" width="16" style="3" bestFit="1" customWidth="1"/>
    <col min="2839" max="2839" width="18.85546875" style="3" customWidth="1"/>
    <col min="2840" max="2840" width="17.85546875" style="3" bestFit="1" customWidth="1"/>
    <col min="2841" max="3081" width="9.140625" style="3"/>
    <col min="3082" max="3082" width="79.28515625" style="3" bestFit="1" customWidth="1"/>
    <col min="3083" max="3083" width="20.140625" style="3" customWidth="1"/>
    <col min="3084" max="3084" width="20.5703125" style="3" customWidth="1"/>
    <col min="3085" max="3085" width="17.28515625" style="3" customWidth="1"/>
    <col min="3086" max="3088" width="15" style="3" bestFit="1" customWidth="1"/>
    <col min="3089" max="3089" width="16" style="3" bestFit="1" customWidth="1"/>
    <col min="3090" max="3092" width="15" style="3" bestFit="1" customWidth="1"/>
    <col min="3093" max="3094" width="16" style="3" bestFit="1" customWidth="1"/>
    <col min="3095" max="3095" width="18.85546875" style="3" customWidth="1"/>
    <col min="3096" max="3096" width="17.85546875" style="3" bestFit="1" customWidth="1"/>
    <col min="3097" max="3337" width="9.140625" style="3"/>
    <col min="3338" max="3338" width="79.28515625" style="3" bestFit="1" customWidth="1"/>
    <col min="3339" max="3339" width="20.140625" style="3" customWidth="1"/>
    <col min="3340" max="3340" width="20.5703125" style="3" customWidth="1"/>
    <col min="3341" max="3341" width="17.28515625" style="3" customWidth="1"/>
    <col min="3342" max="3344" width="15" style="3" bestFit="1" customWidth="1"/>
    <col min="3345" max="3345" width="16" style="3" bestFit="1" customWidth="1"/>
    <col min="3346" max="3348" width="15" style="3" bestFit="1" customWidth="1"/>
    <col min="3349" max="3350" width="16" style="3" bestFit="1" customWidth="1"/>
    <col min="3351" max="3351" width="18.85546875" style="3" customWidth="1"/>
    <col min="3352" max="3352" width="17.85546875" style="3" bestFit="1" customWidth="1"/>
    <col min="3353" max="3593" width="9.140625" style="3"/>
    <col min="3594" max="3594" width="79.28515625" style="3" bestFit="1" customWidth="1"/>
    <col min="3595" max="3595" width="20.140625" style="3" customWidth="1"/>
    <col min="3596" max="3596" width="20.5703125" style="3" customWidth="1"/>
    <col min="3597" max="3597" width="17.28515625" style="3" customWidth="1"/>
    <col min="3598" max="3600" width="15" style="3" bestFit="1" customWidth="1"/>
    <col min="3601" max="3601" width="16" style="3" bestFit="1" customWidth="1"/>
    <col min="3602" max="3604" width="15" style="3" bestFit="1" customWidth="1"/>
    <col min="3605" max="3606" width="16" style="3" bestFit="1" customWidth="1"/>
    <col min="3607" max="3607" width="18.85546875" style="3" customWidth="1"/>
    <col min="3608" max="3608" width="17.85546875" style="3" bestFit="1" customWidth="1"/>
    <col min="3609" max="3849" width="9.140625" style="3"/>
    <col min="3850" max="3850" width="79.28515625" style="3" bestFit="1" customWidth="1"/>
    <col min="3851" max="3851" width="20.140625" style="3" customWidth="1"/>
    <col min="3852" max="3852" width="20.5703125" style="3" customWidth="1"/>
    <col min="3853" max="3853" width="17.28515625" style="3" customWidth="1"/>
    <col min="3854" max="3856" width="15" style="3" bestFit="1" customWidth="1"/>
    <col min="3857" max="3857" width="16" style="3" bestFit="1" customWidth="1"/>
    <col min="3858" max="3860" width="15" style="3" bestFit="1" customWidth="1"/>
    <col min="3861" max="3862" width="16" style="3" bestFit="1" customWidth="1"/>
    <col min="3863" max="3863" width="18.85546875" style="3" customWidth="1"/>
    <col min="3864" max="3864" width="17.85546875" style="3" bestFit="1" customWidth="1"/>
    <col min="3865" max="4105" width="9.140625" style="3"/>
    <col min="4106" max="4106" width="79.28515625" style="3" bestFit="1" customWidth="1"/>
    <col min="4107" max="4107" width="20.140625" style="3" customWidth="1"/>
    <col min="4108" max="4108" width="20.5703125" style="3" customWidth="1"/>
    <col min="4109" max="4109" width="17.28515625" style="3" customWidth="1"/>
    <col min="4110" max="4112" width="15" style="3" bestFit="1" customWidth="1"/>
    <col min="4113" max="4113" width="16" style="3" bestFit="1" customWidth="1"/>
    <col min="4114" max="4116" width="15" style="3" bestFit="1" customWidth="1"/>
    <col min="4117" max="4118" width="16" style="3" bestFit="1" customWidth="1"/>
    <col min="4119" max="4119" width="18.85546875" style="3" customWidth="1"/>
    <col min="4120" max="4120" width="17.85546875" style="3" bestFit="1" customWidth="1"/>
    <col min="4121" max="4361" width="9.140625" style="3"/>
    <col min="4362" max="4362" width="79.28515625" style="3" bestFit="1" customWidth="1"/>
    <col min="4363" max="4363" width="20.140625" style="3" customWidth="1"/>
    <col min="4364" max="4364" width="20.5703125" style="3" customWidth="1"/>
    <col min="4365" max="4365" width="17.28515625" style="3" customWidth="1"/>
    <col min="4366" max="4368" width="15" style="3" bestFit="1" customWidth="1"/>
    <col min="4369" max="4369" width="16" style="3" bestFit="1" customWidth="1"/>
    <col min="4370" max="4372" width="15" style="3" bestFit="1" customWidth="1"/>
    <col min="4373" max="4374" width="16" style="3" bestFit="1" customWidth="1"/>
    <col min="4375" max="4375" width="18.85546875" style="3" customWidth="1"/>
    <col min="4376" max="4376" width="17.85546875" style="3" bestFit="1" customWidth="1"/>
    <col min="4377" max="4617" width="9.140625" style="3"/>
    <col min="4618" max="4618" width="79.28515625" style="3" bestFit="1" customWidth="1"/>
    <col min="4619" max="4619" width="20.140625" style="3" customWidth="1"/>
    <col min="4620" max="4620" width="20.5703125" style="3" customWidth="1"/>
    <col min="4621" max="4621" width="17.28515625" style="3" customWidth="1"/>
    <col min="4622" max="4624" width="15" style="3" bestFit="1" customWidth="1"/>
    <col min="4625" max="4625" width="16" style="3" bestFit="1" customWidth="1"/>
    <col min="4626" max="4628" width="15" style="3" bestFit="1" customWidth="1"/>
    <col min="4629" max="4630" width="16" style="3" bestFit="1" customWidth="1"/>
    <col min="4631" max="4631" width="18.85546875" style="3" customWidth="1"/>
    <col min="4632" max="4632" width="17.85546875" style="3" bestFit="1" customWidth="1"/>
    <col min="4633" max="4873" width="9.140625" style="3"/>
    <col min="4874" max="4874" width="79.28515625" style="3" bestFit="1" customWidth="1"/>
    <col min="4875" max="4875" width="20.140625" style="3" customWidth="1"/>
    <col min="4876" max="4876" width="20.5703125" style="3" customWidth="1"/>
    <col min="4877" max="4877" width="17.28515625" style="3" customWidth="1"/>
    <col min="4878" max="4880" width="15" style="3" bestFit="1" customWidth="1"/>
    <col min="4881" max="4881" width="16" style="3" bestFit="1" customWidth="1"/>
    <col min="4882" max="4884" width="15" style="3" bestFit="1" customWidth="1"/>
    <col min="4885" max="4886" width="16" style="3" bestFit="1" customWidth="1"/>
    <col min="4887" max="4887" width="18.85546875" style="3" customWidth="1"/>
    <col min="4888" max="4888" width="17.85546875" style="3" bestFit="1" customWidth="1"/>
    <col min="4889" max="5129" width="9.140625" style="3"/>
    <col min="5130" max="5130" width="79.28515625" style="3" bestFit="1" customWidth="1"/>
    <col min="5131" max="5131" width="20.140625" style="3" customWidth="1"/>
    <col min="5132" max="5132" width="20.5703125" style="3" customWidth="1"/>
    <col min="5133" max="5133" width="17.28515625" style="3" customWidth="1"/>
    <col min="5134" max="5136" width="15" style="3" bestFit="1" customWidth="1"/>
    <col min="5137" max="5137" width="16" style="3" bestFit="1" customWidth="1"/>
    <col min="5138" max="5140" width="15" style="3" bestFit="1" customWidth="1"/>
    <col min="5141" max="5142" width="16" style="3" bestFit="1" customWidth="1"/>
    <col min="5143" max="5143" width="18.85546875" style="3" customWidth="1"/>
    <col min="5144" max="5144" width="17.85546875" style="3" bestFit="1" customWidth="1"/>
    <col min="5145" max="5385" width="9.140625" style="3"/>
    <col min="5386" max="5386" width="79.28515625" style="3" bestFit="1" customWidth="1"/>
    <col min="5387" max="5387" width="20.140625" style="3" customWidth="1"/>
    <col min="5388" max="5388" width="20.5703125" style="3" customWidth="1"/>
    <col min="5389" max="5389" width="17.28515625" style="3" customWidth="1"/>
    <col min="5390" max="5392" width="15" style="3" bestFit="1" customWidth="1"/>
    <col min="5393" max="5393" width="16" style="3" bestFit="1" customWidth="1"/>
    <col min="5394" max="5396" width="15" style="3" bestFit="1" customWidth="1"/>
    <col min="5397" max="5398" width="16" style="3" bestFit="1" customWidth="1"/>
    <col min="5399" max="5399" width="18.85546875" style="3" customWidth="1"/>
    <col min="5400" max="5400" width="17.85546875" style="3" bestFit="1" customWidth="1"/>
    <col min="5401" max="5641" width="9.140625" style="3"/>
    <col min="5642" max="5642" width="79.28515625" style="3" bestFit="1" customWidth="1"/>
    <col min="5643" max="5643" width="20.140625" style="3" customWidth="1"/>
    <col min="5644" max="5644" width="20.5703125" style="3" customWidth="1"/>
    <col min="5645" max="5645" width="17.28515625" style="3" customWidth="1"/>
    <col min="5646" max="5648" width="15" style="3" bestFit="1" customWidth="1"/>
    <col min="5649" max="5649" width="16" style="3" bestFit="1" customWidth="1"/>
    <col min="5650" max="5652" width="15" style="3" bestFit="1" customWidth="1"/>
    <col min="5653" max="5654" width="16" style="3" bestFit="1" customWidth="1"/>
    <col min="5655" max="5655" width="18.85546875" style="3" customWidth="1"/>
    <col min="5656" max="5656" width="17.85546875" style="3" bestFit="1" customWidth="1"/>
    <col min="5657" max="5897" width="9.140625" style="3"/>
    <col min="5898" max="5898" width="79.28515625" style="3" bestFit="1" customWidth="1"/>
    <col min="5899" max="5899" width="20.140625" style="3" customWidth="1"/>
    <col min="5900" max="5900" width="20.5703125" style="3" customWidth="1"/>
    <col min="5901" max="5901" width="17.28515625" style="3" customWidth="1"/>
    <col min="5902" max="5904" width="15" style="3" bestFit="1" customWidth="1"/>
    <col min="5905" max="5905" width="16" style="3" bestFit="1" customWidth="1"/>
    <col min="5906" max="5908" width="15" style="3" bestFit="1" customWidth="1"/>
    <col min="5909" max="5910" width="16" style="3" bestFit="1" customWidth="1"/>
    <col min="5911" max="5911" width="18.85546875" style="3" customWidth="1"/>
    <col min="5912" max="5912" width="17.85546875" style="3" bestFit="1" customWidth="1"/>
    <col min="5913" max="6153" width="9.140625" style="3"/>
    <col min="6154" max="6154" width="79.28515625" style="3" bestFit="1" customWidth="1"/>
    <col min="6155" max="6155" width="20.140625" style="3" customWidth="1"/>
    <col min="6156" max="6156" width="20.5703125" style="3" customWidth="1"/>
    <col min="6157" max="6157" width="17.28515625" style="3" customWidth="1"/>
    <col min="6158" max="6160" width="15" style="3" bestFit="1" customWidth="1"/>
    <col min="6161" max="6161" width="16" style="3" bestFit="1" customWidth="1"/>
    <col min="6162" max="6164" width="15" style="3" bestFit="1" customWidth="1"/>
    <col min="6165" max="6166" width="16" style="3" bestFit="1" customWidth="1"/>
    <col min="6167" max="6167" width="18.85546875" style="3" customWidth="1"/>
    <col min="6168" max="6168" width="17.85546875" style="3" bestFit="1" customWidth="1"/>
    <col min="6169" max="6409" width="9.140625" style="3"/>
    <col min="6410" max="6410" width="79.28515625" style="3" bestFit="1" customWidth="1"/>
    <col min="6411" max="6411" width="20.140625" style="3" customWidth="1"/>
    <col min="6412" max="6412" width="20.5703125" style="3" customWidth="1"/>
    <col min="6413" max="6413" width="17.28515625" style="3" customWidth="1"/>
    <col min="6414" max="6416" width="15" style="3" bestFit="1" customWidth="1"/>
    <col min="6417" max="6417" width="16" style="3" bestFit="1" customWidth="1"/>
    <col min="6418" max="6420" width="15" style="3" bestFit="1" customWidth="1"/>
    <col min="6421" max="6422" width="16" style="3" bestFit="1" customWidth="1"/>
    <col min="6423" max="6423" width="18.85546875" style="3" customWidth="1"/>
    <col min="6424" max="6424" width="17.85546875" style="3" bestFit="1" customWidth="1"/>
    <col min="6425" max="6665" width="9.140625" style="3"/>
    <col min="6666" max="6666" width="79.28515625" style="3" bestFit="1" customWidth="1"/>
    <col min="6667" max="6667" width="20.140625" style="3" customWidth="1"/>
    <col min="6668" max="6668" width="20.5703125" style="3" customWidth="1"/>
    <col min="6669" max="6669" width="17.28515625" style="3" customWidth="1"/>
    <col min="6670" max="6672" width="15" style="3" bestFit="1" customWidth="1"/>
    <col min="6673" max="6673" width="16" style="3" bestFit="1" customWidth="1"/>
    <col min="6674" max="6676" width="15" style="3" bestFit="1" customWidth="1"/>
    <col min="6677" max="6678" width="16" style="3" bestFit="1" customWidth="1"/>
    <col min="6679" max="6679" width="18.85546875" style="3" customWidth="1"/>
    <col min="6680" max="6680" width="17.85546875" style="3" bestFit="1" customWidth="1"/>
    <col min="6681" max="6921" width="9.140625" style="3"/>
    <col min="6922" max="6922" width="79.28515625" style="3" bestFit="1" customWidth="1"/>
    <col min="6923" max="6923" width="20.140625" style="3" customWidth="1"/>
    <col min="6924" max="6924" width="20.5703125" style="3" customWidth="1"/>
    <col min="6925" max="6925" width="17.28515625" style="3" customWidth="1"/>
    <col min="6926" max="6928" width="15" style="3" bestFit="1" customWidth="1"/>
    <col min="6929" max="6929" width="16" style="3" bestFit="1" customWidth="1"/>
    <col min="6930" max="6932" width="15" style="3" bestFit="1" customWidth="1"/>
    <col min="6933" max="6934" width="16" style="3" bestFit="1" customWidth="1"/>
    <col min="6935" max="6935" width="18.85546875" style="3" customWidth="1"/>
    <col min="6936" max="6936" width="17.85546875" style="3" bestFit="1" customWidth="1"/>
    <col min="6937" max="7177" width="9.140625" style="3"/>
    <col min="7178" max="7178" width="79.28515625" style="3" bestFit="1" customWidth="1"/>
    <col min="7179" max="7179" width="20.140625" style="3" customWidth="1"/>
    <col min="7180" max="7180" width="20.5703125" style="3" customWidth="1"/>
    <col min="7181" max="7181" width="17.28515625" style="3" customWidth="1"/>
    <col min="7182" max="7184" width="15" style="3" bestFit="1" customWidth="1"/>
    <col min="7185" max="7185" width="16" style="3" bestFit="1" customWidth="1"/>
    <col min="7186" max="7188" width="15" style="3" bestFit="1" customWidth="1"/>
    <col min="7189" max="7190" width="16" style="3" bestFit="1" customWidth="1"/>
    <col min="7191" max="7191" width="18.85546875" style="3" customWidth="1"/>
    <col min="7192" max="7192" width="17.85546875" style="3" bestFit="1" customWidth="1"/>
    <col min="7193" max="7433" width="9.140625" style="3"/>
    <col min="7434" max="7434" width="79.28515625" style="3" bestFit="1" customWidth="1"/>
    <col min="7435" max="7435" width="20.140625" style="3" customWidth="1"/>
    <col min="7436" max="7436" width="20.5703125" style="3" customWidth="1"/>
    <col min="7437" max="7437" width="17.28515625" style="3" customWidth="1"/>
    <col min="7438" max="7440" width="15" style="3" bestFit="1" customWidth="1"/>
    <col min="7441" max="7441" width="16" style="3" bestFit="1" customWidth="1"/>
    <col min="7442" max="7444" width="15" style="3" bestFit="1" customWidth="1"/>
    <col min="7445" max="7446" width="16" style="3" bestFit="1" customWidth="1"/>
    <col min="7447" max="7447" width="18.85546875" style="3" customWidth="1"/>
    <col min="7448" max="7448" width="17.85546875" style="3" bestFit="1" customWidth="1"/>
    <col min="7449" max="7689" width="9.140625" style="3"/>
    <col min="7690" max="7690" width="79.28515625" style="3" bestFit="1" customWidth="1"/>
    <col min="7691" max="7691" width="20.140625" style="3" customWidth="1"/>
    <col min="7692" max="7692" width="20.5703125" style="3" customWidth="1"/>
    <col min="7693" max="7693" width="17.28515625" style="3" customWidth="1"/>
    <col min="7694" max="7696" width="15" style="3" bestFit="1" customWidth="1"/>
    <col min="7697" max="7697" width="16" style="3" bestFit="1" customWidth="1"/>
    <col min="7698" max="7700" width="15" style="3" bestFit="1" customWidth="1"/>
    <col min="7701" max="7702" width="16" style="3" bestFit="1" customWidth="1"/>
    <col min="7703" max="7703" width="18.85546875" style="3" customWidth="1"/>
    <col min="7704" max="7704" width="17.85546875" style="3" bestFit="1" customWidth="1"/>
    <col min="7705" max="7945" width="9.140625" style="3"/>
    <col min="7946" max="7946" width="79.28515625" style="3" bestFit="1" customWidth="1"/>
    <col min="7947" max="7947" width="20.140625" style="3" customWidth="1"/>
    <col min="7948" max="7948" width="20.5703125" style="3" customWidth="1"/>
    <col min="7949" max="7949" width="17.28515625" style="3" customWidth="1"/>
    <col min="7950" max="7952" width="15" style="3" bestFit="1" customWidth="1"/>
    <col min="7953" max="7953" width="16" style="3" bestFit="1" customWidth="1"/>
    <col min="7954" max="7956" width="15" style="3" bestFit="1" customWidth="1"/>
    <col min="7957" max="7958" width="16" style="3" bestFit="1" customWidth="1"/>
    <col min="7959" max="7959" width="18.85546875" style="3" customWidth="1"/>
    <col min="7960" max="7960" width="17.85546875" style="3" bestFit="1" customWidth="1"/>
    <col min="7961" max="8201" width="9.140625" style="3"/>
    <col min="8202" max="8202" width="79.28515625" style="3" bestFit="1" customWidth="1"/>
    <col min="8203" max="8203" width="20.140625" style="3" customWidth="1"/>
    <col min="8204" max="8204" width="20.5703125" style="3" customWidth="1"/>
    <col min="8205" max="8205" width="17.28515625" style="3" customWidth="1"/>
    <col min="8206" max="8208" width="15" style="3" bestFit="1" customWidth="1"/>
    <col min="8209" max="8209" width="16" style="3" bestFit="1" customWidth="1"/>
    <col min="8210" max="8212" width="15" style="3" bestFit="1" customWidth="1"/>
    <col min="8213" max="8214" width="16" style="3" bestFit="1" customWidth="1"/>
    <col min="8215" max="8215" width="18.85546875" style="3" customWidth="1"/>
    <col min="8216" max="8216" width="17.85546875" style="3" bestFit="1" customWidth="1"/>
    <col min="8217" max="8457" width="9.140625" style="3"/>
    <col min="8458" max="8458" width="79.28515625" style="3" bestFit="1" customWidth="1"/>
    <col min="8459" max="8459" width="20.140625" style="3" customWidth="1"/>
    <col min="8460" max="8460" width="20.5703125" style="3" customWidth="1"/>
    <col min="8461" max="8461" width="17.28515625" style="3" customWidth="1"/>
    <col min="8462" max="8464" width="15" style="3" bestFit="1" customWidth="1"/>
    <col min="8465" max="8465" width="16" style="3" bestFit="1" customWidth="1"/>
    <col min="8466" max="8468" width="15" style="3" bestFit="1" customWidth="1"/>
    <col min="8469" max="8470" width="16" style="3" bestFit="1" customWidth="1"/>
    <col min="8471" max="8471" width="18.85546875" style="3" customWidth="1"/>
    <col min="8472" max="8472" width="17.85546875" style="3" bestFit="1" customWidth="1"/>
    <col min="8473" max="8713" width="9.140625" style="3"/>
    <col min="8714" max="8714" width="79.28515625" style="3" bestFit="1" customWidth="1"/>
    <col min="8715" max="8715" width="20.140625" style="3" customWidth="1"/>
    <col min="8716" max="8716" width="20.5703125" style="3" customWidth="1"/>
    <col min="8717" max="8717" width="17.28515625" style="3" customWidth="1"/>
    <col min="8718" max="8720" width="15" style="3" bestFit="1" customWidth="1"/>
    <col min="8721" max="8721" width="16" style="3" bestFit="1" customWidth="1"/>
    <col min="8722" max="8724" width="15" style="3" bestFit="1" customWidth="1"/>
    <col min="8725" max="8726" width="16" style="3" bestFit="1" customWidth="1"/>
    <col min="8727" max="8727" width="18.85546875" style="3" customWidth="1"/>
    <col min="8728" max="8728" width="17.85546875" style="3" bestFit="1" customWidth="1"/>
    <col min="8729" max="8969" width="9.140625" style="3"/>
    <col min="8970" max="8970" width="79.28515625" style="3" bestFit="1" customWidth="1"/>
    <col min="8971" max="8971" width="20.140625" style="3" customWidth="1"/>
    <col min="8972" max="8972" width="20.5703125" style="3" customWidth="1"/>
    <col min="8973" max="8973" width="17.28515625" style="3" customWidth="1"/>
    <col min="8974" max="8976" width="15" style="3" bestFit="1" customWidth="1"/>
    <col min="8977" max="8977" width="16" style="3" bestFit="1" customWidth="1"/>
    <col min="8978" max="8980" width="15" style="3" bestFit="1" customWidth="1"/>
    <col min="8981" max="8982" width="16" style="3" bestFit="1" customWidth="1"/>
    <col min="8983" max="8983" width="18.85546875" style="3" customWidth="1"/>
    <col min="8984" max="8984" width="17.85546875" style="3" bestFit="1" customWidth="1"/>
    <col min="8985" max="9225" width="9.140625" style="3"/>
    <col min="9226" max="9226" width="79.28515625" style="3" bestFit="1" customWidth="1"/>
    <col min="9227" max="9227" width="20.140625" style="3" customWidth="1"/>
    <col min="9228" max="9228" width="20.5703125" style="3" customWidth="1"/>
    <col min="9229" max="9229" width="17.28515625" style="3" customWidth="1"/>
    <col min="9230" max="9232" width="15" style="3" bestFit="1" customWidth="1"/>
    <col min="9233" max="9233" width="16" style="3" bestFit="1" customWidth="1"/>
    <col min="9234" max="9236" width="15" style="3" bestFit="1" customWidth="1"/>
    <col min="9237" max="9238" width="16" style="3" bestFit="1" customWidth="1"/>
    <col min="9239" max="9239" width="18.85546875" style="3" customWidth="1"/>
    <col min="9240" max="9240" width="17.85546875" style="3" bestFit="1" customWidth="1"/>
    <col min="9241" max="9481" width="9.140625" style="3"/>
    <col min="9482" max="9482" width="79.28515625" style="3" bestFit="1" customWidth="1"/>
    <col min="9483" max="9483" width="20.140625" style="3" customWidth="1"/>
    <col min="9484" max="9484" width="20.5703125" style="3" customWidth="1"/>
    <col min="9485" max="9485" width="17.28515625" style="3" customWidth="1"/>
    <col min="9486" max="9488" width="15" style="3" bestFit="1" customWidth="1"/>
    <col min="9489" max="9489" width="16" style="3" bestFit="1" customWidth="1"/>
    <col min="9490" max="9492" width="15" style="3" bestFit="1" customWidth="1"/>
    <col min="9493" max="9494" width="16" style="3" bestFit="1" customWidth="1"/>
    <col min="9495" max="9495" width="18.85546875" style="3" customWidth="1"/>
    <col min="9496" max="9496" width="17.85546875" style="3" bestFit="1" customWidth="1"/>
    <col min="9497" max="9737" width="9.140625" style="3"/>
    <col min="9738" max="9738" width="79.28515625" style="3" bestFit="1" customWidth="1"/>
    <col min="9739" max="9739" width="20.140625" style="3" customWidth="1"/>
    <col min="9740" max="9740" width="20.5703125" style="3" customWidth="1"/>
    <col min="9741" max="9741" width="17.28515625" style="3" customWidth="1"/>
    <col min="9742" max="9744" width="15" style="3" bestFit="1" customWidth="1"/>
    <col min="9745" max="9745" width="16" style="3" bestFit="1" customWidth="1"/>
    <col min="9746" max="9748" width="15" style="3" bestFit="1" customWidth="1"/>
    <col min="9749" max="9750" width="16" style="3" bestFit="1" customWidth="1"/>
    <col min="9751" max="9751" width="18.85546875" style="3" customWidth="1"/>
    <col min="9752" max="9752" width="17.85546875" style="3" bestFit="1" customWidth="1"/>
    <col min="9753" max="9993" width="9.140625" style="3"/>
    <col min="9994" max="9994" width="79.28515625" style="3" bestFit="1" customWidth="1"/>
    <col min="9995" max="9995" width="20.140625" style="3" customWidth="1"/>
    <col min="9996" max="9996" width="20.5703125" style="3" customWidth="1"/>
    <col min="9997" max="9997" width="17.28515625" style="3" customWidth="1"/>
    <col min="9998" max="10000" width="15" style="3" bestFit="1" customWidth="1"/>
    <col min="10001" max="10001" width="16" style="3" bestFit="1" customWidth="1"/>
    <col min="10002" max="10004" width="15" style="3" bestFit="1" customWidth="1"/>
    <col min="10005" max="10006" width="16" style="3" bestFit="1" customWidth="1"/>
    <col min="10007" max="10007" width="18.85546875" style="3" customWidth="1"/>
    <col min="10008" max="10008" width="17.85546875" style="3" bestFit="1" customWidth="1"/>
    <col min="10009" max="10249" width="9.140625" style="3"/>
    <col min="10250" max="10250" width="79.28515625" style="3" bestFit="1" customWidth="1"/>
    <col min="10251" max="10251" width="20.140625" style="3" customWidth="1"/>
    <col min="10252" max="10252" width="20.5703125" style="3" customWidth="1"/>
    <col min="10253" max="10253" width="17.28515625" style="3" customWidth="1"/>
    <col min="10254" max="10256" width="15" style="3" bestFit="1" customWidth="1"/>
    <col min="10257" max="10257" width="16" style="3" bestFit="1" customWidth="1"/>
    <col min="10258" max="10260" width="15" style="3" bestFit="1" customWidth="1"/>
    <col min="10261" max="10262" width="16" style="3" bestFit="1" customWidth="1"/>
    <col min="10263" max="10263" width="18.85546875" style="3" customWidth="1"/>
    <col min="10264" max="10264" width="17.85546875" style="3" bestFit="1" customWidth="1"/>
    <col min="10265" max="10505" width="9.140625" style="3"/>
    <col min="10506" max="10506" width="79.28515625" style="3" bestFit="1" customWidth="1"/>
    <col min="10507" max="10507" width="20.140625" style="3" customWidth="1"/>
    <col min="10508" max="10508" width="20.5703125" style="3" customWidth="1"/>
    <col min="10509" max="10509" width="17.28515625" style="3" customWidth="1"/>
    <col min="10510" max="10512" width="15" style="3" bestFit="1" customWidth="1"/>
    <col min="10513" max="10513" width="16" style="3" bestFit="1" customWidth="1"/>
    <col min="10514" max="10516" width="15" style="3" bestFit="1" customWidth="1"/>
    <col min="10517" max="10518" width="16" style="3" bestFit="1" customWidth="1"/>
    <col min="10519" max="10519" width="18.85546875" style="3" customWidth="1"/>
    <col min="10520" max="10520" width="17.85546875" style="3" bestFit="1" customWidth="1"/>
    <col min="10521" max="10761" width="9.140625" style="3"/>
    <col min="10762" max="10762" width="79.28515625" style="3" bestFit="1" customWidth="1"/>
    <col min="10763" max="10763" width="20.140625" style="3" customWidth="1"/>
    <col min="10764" max="10764" width="20.5703125" style="3" customWidth="1"/>
    <col min="10765" max="10765" width="17.28515625" style="3" customWidth="1"/>
    <col min="10766" max="10768" width="15" style="3" bestFit="1" customWidth="1"/>
    <col min="10769" max="10769" width="16" style="3" bestFit="1" customWidth="1"/>
    <col min="10770" max="10772" width="15" style="3" bestFit="1" customWidth="1"/>
    <col min="10773" max="10774" width="16" style="3" bestFit="1" customWidth="1"/>
    <col min="10775" max="10775" width="18.85546875" style="3" customWidth="1"/>
    <col min="10776" max="10776" width="17.85546875" style="3" bestFit="1" customWidth="1"/>
    <col min="10777" max="11017" width="9.140625" style="3"/>
    <col min="11018" max="11018" width="79.28515625" style="3" bestFit="1" customWidth="1"/>
    <col min="11019" max="11019" width="20.140625" style="3" customWidth="1"/>
    <col min="11020" max="11020" width="20.5703125" style="3" customWidth="1"/>
    <col min="11021" max="11021" width="17.28515625" style="3" customWidth="1"/>
    <col min="11022" max="11024" width="15" style="3" bestFit="1" customWidth="1"/>
    <col min="11025" max="11025" width="16" style="3" bestFit="1" customWidth="1"/>
    <col min="11026" max="11028" width="15" style="3" bestFit="1" customWidth="1"/>
    <col min="11029" max="11030" width="16" style="3" bestFit="1" customWidth="1"/>
    <col min="11031" max="11031" width="18.85546875" style="3" customWidth="1"/>
    <col min="11032" max="11032" width="17.85546875" style="3" bestFit="1" customWidth="1"/>
    <col min="11033" max="11273" width="9.140625" style="3"/>
    <col min="11274" max="11274" width="79.28515625" style="3" bestFit="1" customWidth="1"/>
    <col min="11275" max="11275" width="20.140625" style="3" customWidth="1"/>
    <col min="11276" max="11276" width="20.5703125" style="3" customWidth="1"/>
    <col min="11277" max="11277" width="17.28515625" style="3" customWidth="1"/>
    <col min="11278" max="11280" width="15" style="3" bestFit="1" customWidth="1"/>
    <col min="11281" max="11281" width="16" style="3" bestFit="1" customWidth="1"/>
    <col min="11282" max="11284" width="15" style="3" bestFit="1" customWidth="1"/>
    <col min="11285" max="11286" width="16" style="3" bestFit="1" customWidth="1"/>
    <col min="11287" max="11287" width="18.85546875" style="3" customWidth="1"/>
    <col min="11288" max="11288" width="17.85546875" style="3" bestFit="1" customWidth="1"/>
    <col min="11289" max="11529" width="9.140625" style="3"/>
    <col min="11530" max="11530" width="79.28515625" style="3" bestFit="1" customWidth="1"/>
    <col min="11531" max="11531" width="20.140625" style="3" customWidth="1"/>
    <col min="11532" max="11532" width="20.5703125" style="3" customWidth="1"/>
    <col min="11533" max="11533" width="17.28515625" style="3" customWidth="1"/>
    <col min="11534" max="11536" width="15" style="3" bestFit="1" customWidth="1"/>
    <col min="11537" max="11537" width="16" style="3" bestFit="1" customWidth="1"/>
    <col min="11538" max="11540" width="15" style="3" bestFit="1" customWidth="1"/>
    <col min="11541" max="11542" width="16" style="3" bestFit="1" customWidth="1"/>
    <col min="11543" max="11543" width="18.85546875" style="3" customWidth="1"/>
    <col min="11544" max="11544" width="17.85546875" style="3" bestFit="1" customWidth="1"/>
    <col min="11545" max="11785" width="9.140625" style="3"/>
    <col min="11786" max="11786" width="79.28515625" style="3" bestFit="1" customWidth="1"/>
    <col min="11787" max="11787" width="20.140625" style="3" customWidth="1"/>
    <col min="11788" max="11788" width="20.5703125" style="3" customWidth="1"/>
    <col min="11789" max="11789" width="17.28515625" style="3" customWidth="1"/>
    <col min="11790" max="11792" width="15" style="3" bestFit="1" customWidth="1"/>
    <col min="11793" max="11793" width="16" style="3" bestFit="1" customWidth="1"/>
    <col min="11794" max="11796" width="15" style="3" bestFit="1" customWidth="1"/>
    <col min="11797" max="11798" width="16" style="3" bestFit="1" customWidth="1"/>
    <col min="11799" max="11799" width="18.85546875" style="3" customWidth="1"/>
    <col min="11800" max="11800" width="17.85546875" style="3" bestFit="1" customWidth="1"/>
    <col min="11801" max="12041" width="9.140625" style="3"/>
    <col min="12042" max="12042" width="79.28515625" style="3" bestFit="1" customWidth="1"/>
    <col min="12043" max="12043" width="20.140625" style="3" customWidth="1"/>
    <col min="12044" max="12044" width="20.5703125" style="3" customWidth="1"/>
    <col min="12045" max="12045" width="17.28515625" style="3" customWidth="1"/>
    <col min="12046" max="12048" width="15" style="3" bestFit="1" customWidth="1"/>
    <col min="12049" max="12049" width="16" style="3" bestFit="1" customWidth="1"/>
    <col min="12050" max="12052" width="15" style="3" bestFit="1" customWidth="1"/>
    <col min="12053" max="12054" width="16" style="3" bestFit="1" customWidth="1"/>
    <col min="12055" max="12055" width="18.85546875" style="3" customWidth="1"/>
    <col min="12056" max="12056" width="17.85546875" style="3" bestFit="1" customWidth="1"/>
    <col min="12057" max="12297" width="9.140625" style="3"/>
    <col min="12298" max="12298" width="79.28515625" style="3" bestFit="1" customWidth="1"/>
    <col min="12299" max="12299" width="20.140625" style="3" customWidth="1"/>
    <col min="12300" max="12300" width="20.5703125" style="3" customWidth="1"/>
    <col min="12301" max="12301" width="17.28515625" style="3" customWidth="1"/>
    <col min="12302" max="12304" width="15" style="3" bestFit="1" customWidth="1"/>
    <col min="12305" max="12305" width="16" style="3" bestFit="1" customWidth="1"/>
    <col min="12306" max="12308" width="15" style="3" bestFit="1" customWidth="1"/>
    <col min="12309" max="12310" width="16" style="3" bestFit="1" customWidth="1"/>
    <col min="12311" max="12311" width="18.85546875" style="3" customWidth="1"/>
    <col min="12312" max="12312" width="17.85546875" style="3" bestFit="1" customWidth="1"/>
    <col min="12313" max="12553" width="9.140625" style="3"/>
    <col min="12554" max="12554" width="79.28515625" style="3" bestFit="1" customWidth="1"/>
    <col min="12555" max="12555" width="20.140625" style="3" customWidth="1"/>
    <col min="12556" max="12556" width="20.5703125" style="3" customWidth="1"/>
    <col min="12557" max="12557" width="17.28515625" style="3" customWidth="1"/>
    <col min="12558" max="12560" width="15" style="3" bestFit="1" customWidth="1"/>
    <col min="12561" max="12561" width="16" style="3" bestFit="1" customWidth="1"/>
    <col min="12562" max="12564" width="15" style="3" bestFit="1" customWidth="1"/>
    <col min="12565" max="12566" width="16" style="3" bestFit="1" customWidth="1"/>
    <col min="12567" max="12567" width="18.85546875" style="3" customWidth="1"/>
    <col min="12568" max="12568" width="17.85546875" style="3" bestFit="1" customWidth="1"/>
    <col min="12569" max="12809" width="9.140625" style="3"/>
    <col min="12810" max="12810" width="79.28515625" style="3" bestFit="1" customWidth="1"/>
    <col min="12811" max="12811" width="20.140625" style="3" customWidth="1"/>
    <col min="12812" max="12812" width="20.5703125" style="3" customWidth="1"/>
    <col min="12813" max="12813" width="17.28515625" style="3" customWidth="1"/>
    <col min="12814" max="12816" width="15" style="3" bestFit="1" customWidth="1"/>
    <col min="12817" max="12817" width="16" style="3" bestFit="1" customWidth="1"/>
    <col min="12818" max="12820" width="15" style="3" bestFit="1" customWidth="1"/>
    <col min="12821" max="12822" width="16" style="3" bestFit="1" customWidth="1"/>
    <col min="12823" max="12823" width="18.85546875" style="3" customWidth="1"/>
    <col min="12824" max="12824" width="17.85546875" style="3" bestFit="1" customWidth="1"/>
    <col min="12825" max="13065" width="9.140625" style="3"/>
    <col min="13066" max="13066" width="79.28515625" style="3" bestFit="1" customWidth="1"/>
    <col min="13067" max="13067" width="20.140625" style="3" customWidth="1"/>
    <col min="13068" max="13068" width="20.5703125" style="3" customWidth="1"/>
    <col min="13069" max="13069" width="17.28515625" style="3" customWidth="1"/>
    <col min="13070" max="13072" width="15" style="3" bestFit="1" customWidth="1"/>
    <col min="13073" max="13073" width="16" style="3" bestFit="1" customWidth="1"/>
    <col min="13074" max="13076" width="15" style="3" bestFit="1" customWidth="1"/>
    <col min="13077" max="13078" width="16" style="3" bestFit="1" customWidth="1"/>
    <col min="13079" max="13079" width="18.85546875" style="3" customWidth="1"/>
    <col min="13080" max="13080" width="17.85546875" style="3" bestFit="1" customWidth="1"/>
    <col min="13081" max="13321" width="9.140625" style="3"/>
    <col min="13322" max="13322" width="79.28515625" style="3" bestFit="1" customWidth="1"/>
    <col min="13323" max="13323" width="20.140625" style="3" customWidth="1"/>
    <col min="13324" max="13324" width="20.5703125" style="3" customWidth="1"/>
    <col min="13325" max="13325" width="17.28515625" style="3" customWidth="1"/>
    <col min="13326" max="13328" width="15" style="3" bestFit="1" customWidth="1"/>
    <col min="13329" max="13329" width="16" style="3" bestFit="1" customWidth="1"/>
    <col min="13330" max="13332" width="15" style="3" bestFit="1" customWidth="1"/>
    <col min="13333" max="13334" width="16" style="3" bestFit="1" customWidth="1"/>
    <col min="13335" max="13335" width="18.85546875" style="3" customWidth="1"/>
    <col min="13336" max="13336" width="17.85546875" style="3" bestFit="1" customWidth="1"/>
    <col min="13337" max="13577" width="9.140625" style="3"/>
    <col min="13578" max="13578" width="79.28515625" style="3" bestFit="1" customWidth="1"/>
    <col min="13579" max="13579" width="20.140625" style="3" customWidth="1"/>
    <col min="13580" max="13580" width="20.5703125" style="3" customWidth="1"/>
    <col min="13581" max="13581" width="17.28515625" style="3" customWidth="1"/>
    <col min="13582" max="13584" width="15" style="3" bestFit="1" customWidth="1"/>
    <col min="13585" max="13585" width="16" style="3" bestFit="1" customWidth="1"/>
    <col min="13586" max="13588" width="15" style="3" bestFit="1" customWidth="1"/>
    <col min="13589" max="13590" width="16" style="3" bestFit="1" customWidth="1"/>
    <col min="13591" max="13591" width="18.85546875" style="3" customWidth="1"/>
    <col min="13592" max="13592" width="17.85546875" style="3" bestFit="1" customWidth="1"/>
    <col min="13593" max="13833" width="9.140625" style="3"/>
    <col min="13834" max="13834" width="79.28515625" style="3" bestFit="1" customWidth="1"/>
    <col min="13835" max="13835" width="20.140625" style="3" customWidth="1"/>
    <col min="13836" max="13836" width="20.5703125" style="3" customWidth="1"/>
    <col min="13837" max="13837" width="17.28515625" style="3" customWidth="1"/>
    <col min="13838" max="13840" width="15" style="3" bestFit="1" customWidth="1"/>
    <col min="13841" max="13841" width="16" style="3" bestFit="1" customWidth="1"/>
    <col min="13842" max="13844" width="15" style="3" bestFit="1" customWidth="1"/>
    <col min="13845" max="13846" width="16" style="3" bestFit="1" customWidth="1"/>
    <col min="13847" max="13847" width="18.85546875" style="3" customWidth="1"/>
    <col min="13848" max="13848" width="17.85546875" style="3" bestFit="1" customWidth="1"/>
    <col min="13849" max="14089" width="9.140625" style="3"/>
    <col min="14090" max="14090" width="79.28515625" style="3" bestFit="1" customWidth="1"/>
    <col min="14091" max="14091" width="20.140625" style="3" customWidth="1"/>
    <col min="14092" max="14092" width="20.5703125" style="3" customWidth="1"/>
    <col min="14093" max="14093" width="17.28515625" style="3" customWidth="1"/>
    <col min="14094" max="14096" width="15" style="3" bestFit="1" customWidth="1"/>
    <col min="14097" max="14097" width="16" style="3" bestFit="1" customWidth="1"/>
    <col min="14098" max="14100" width="15" style="3" bestFit="1" customWidth="1"/>
    <col min="14101" max="14102" width="16" style="3" bestFit="1" customWidth="1"/>
    <col min="14103" max="14103" width="18.85546875" style="3" customWidth="1"/>
    <col min="14104" max="14104" width="17.85546875" style="3" bestFit="1" customWidth="1"/>
    <col min="14105" max="14345" width="9.140625" style="3"/>
    <col min="14346" max="14346" width="79.28515625" style="3" bestFit="1" customWidth="1"/>
    <col min="14347" max="14347" width="20.140625" style="3" customWidth="1"/>
    <col min="14348" max="14348" width="20.5703125" style="3" customWidth="1"/>
    <col min="14349" max="14349" width="17.28515625" style="3" customWidth="1"/>
    <col min="14350" max="14352" width="15" style="3" bestFit="1" customWidth="1"/>
    <col min="14353" max="14353" width="16" style="3" bestFit="1" customWidth="1"/>
    <col min="14354" max="14356" width="15" style="3" bestFit="1" customWidth="1"/>
    <col min="14357" max="14358" width="16" style="3" bestFit="1" customWidth="1"/>
    <col min="14359" max="14359" width="18.85546875" style="3" customWidth="1"/>
    <col min="14360" max="14360" width="17.85546875" style="3" bestFit="1" customWidth="1"/>
    <col min="14361" max="14601" width="9.140625" style="3"/>
    <col min="14602" max="14602" width="79.28515625" style="3" bestFit="1" customWidth="1"/>
    <col min="14603" max="14603" width="20.140625" style="3" customWidth="1"/>
    <col min="14604" max="14604" width="20.5703125" style="3" customWidth="1"/>
    <col min="14605" max="14605" width="17.28515625" style="3" customWidth="1"/>
    <col min="14606" max="14608" width="15" style="3" bestFit="1" customWidth="1"/>
    <col min="14609" max="14609" width="16" style="3" bestFit="1" customWidth="1"/>
    <col min="14610" max="14612" width="15" style="3" bestFit="1" customWidth="1"/>
    <col min="14613" max="14614" width="16" style="3" bestFit="1" customWidth="1"/>
    <col min="14615" max="14615" width="18.85546875" style="3" customWidth="1"/>
    <col min="14616" max="14616" width="17.85546875" style="3" bestFit="1" customWidth="1"/>
    <col min="14617" max="14857" width="9.140625" style="3"/>
    <col min="14858" max="14858" width="79.28515625" style="3" bestFit="1" customWidth="1"/>
    <col min="14859" max="14859" width="20.140625" style="3" customWidth="1"/>
    <col min="14860" max="14860" width="20.5703125" style="3" customWidth="1"/>
    <col min="14861" max="14861" width="17.28515625" style="3" customWidth="1"/>
    <col min="14862" max="14864" width="15" style="3" bestFit="1" customWidth="1"/>
    <col min="14865" max="14865" width="16" style="3" bestFit="1" customWidth="1"/>
    <col min="14866" max="14868" width="15" style="3" bestFit="1" customWidth="1"/>
    <col min="14869" max="14870" width="16" style="3" bestFit="1" customWidth="1"/>
    <col min="14871" max="14871" width="18.85546875" style="3" customWidth="1"/>
    <col min="14872" max="14872" width="17.85546875" style="3" bestFit="1" customWidth="1"/>
    <col min="14873" max="15113" width="9.140625" style="3"/>
    <col min="15114" max="15114" width="79.28515625" style="3" bestFit="1" customWidth="1"/>
    <col min="15115" max="15115" width="20.140625" style="3" customWidth="1"/>
    <col min="15116" max="15116" width="20.5703125" style="3" customWidth="1"/>
    <col min="15117" max="15117" width="17.28515625" style="3" customWidth="1"/>
    <col min="15118" max="15120" width="15" style="3" bestFit="1" customWidth="1"/>
    <col min="15121" max="15121" width="16" style="3" bestFit="1" customWidth="1"/>
    <col min="15122" max="15124" width="15" style="3" bestFit="1" customWidth="1"/>
    <col min="15125" max="15126" width="16" style="3" bestFit="1" customWidth="1"/>
    <col min="15127" max="15127" width="18.85546875" style="3" customWidth="1"/>
    <col min="15128" max="15128" width="17.85546875" style="3" bestFit="1" customWidth="1"/>
    <col min="15129" max="15369" width="9.140625" style="3"/>
    <col min="15370" max="15370" width="79.28515625" style="3" bestFit="1" customWidth="1"/>
    <col min="15371" max="15371" width="20.140625" style="3" customWidth="1"/>
    <col min="15372" max="15372" width="20.5703125" style="3" customWidth="1"/>
    <col min="15373" max="15373" width="17.28515625" style="3" customWidth="1"/>
    <col min="15374" max="15376" width="15" style="3" bestFit="1" customWidth="1"/>
    <col min="15377" max="15377" width="16" style="3" bestFit="1" customWidth="1"/>
    <col min="15378" max="15380" width="15" style="3" bestFit="1" customWidth="1"/>
    <col min="15381" max="15382" width="16" style="3" bestFit="1" customWidth="1"/>
    <col min="15383" max="15383" width="18.85546875" style="3" customWidth="1"/>
    <col min="15384" max="15384" width="17.85546875" style="3" bestFit="1" customWidth="1"/>
    <col min="15385" max="15625" width="9.140625" style="3"/>
    <col min="15626" max="15626" width="79.28515625" style="3" bestFit="1" customWidth="1"/>
    <col min="15627" max="15627" width="20.140625" style="3" customWidth="1"/>
    <col min="15628" max="15628" width="20.5703125" style="3" customWidth="1"/>
    <col min="15629" max="15629" width="17.28515625" style="3" customWidth="1"/>
    <col min="15630" max="15632" width="15" style="3" bestFit="1" customWidth="1"/>
    <col min="15633" max="15633" width="16" style="3" bestFit="1" customWidth="1"/>
    <col min="15634" max="15636" width="15" style="3" bestFit="1" customWidth="1"/>
    <col min="15637" max="15638" width="16" style="3" bestFit="1" customWidth="1"/>
    <col min="15639" max="15639" width="18.85546875" style="3" customWidth="1"/>
    <col min="15640" max="15640" width="17.85546875" style="3" bestFit="1" customWidth="1"/>
    <col min="15641" max="15881" width="9.140625" style="3"/>
    <col min="15882" max="15882" width="79.28515625" style="3" bestFit="1" customWidth="1"/>
    <col min="15883" max="15883" width="20.140625" style="3" customWidth="1"/>
    <col min="15884" max="15884" width="20.5703125" style="3" customWidth="1"/>
    <col min="15885" max="15885" width="17.28515625" style="3" customWidth="1"/>
    <col min="15886" max="15888" width="15" style="3" bestFit="1" customWidth="1"/>
    <col min="15889" max="15889" width="16" style="3" bestFit="1" customWidth="1"/>
    <col min="15890" max="15892" width="15" style="3" bestFit="1" customWidth="1"/>
    <col min="15893" max="15894" width="16" style="3" bestFit="1" customWidth="1"/>
    <col min="15895" max="15895" width="18.85546875" style="3" customWidth="1"/>
    <col min="15896" max="15896" width="17.85546875" style="3" bestFit="1" customWidth="1"/>
    <col min="15897" max="16137" width="9.140625" style="3"/>
    <col min="16138" max="16138" width="79.28515625" style="3" bestFit="1" customWidth="1"/>
    <col min="16139" max="16139" width="20.140625" style="3" customWidth="1"/>
    <col min="16140" max="16140" width="20.5703125" style="3" customWidth="1"/>
    <col min="16141" max="16141" width="17.28515625" style="3" customWidth="1"/>
    <col min="16142" max="16144" width="15" style="3" bestFit="1" customWidth="1"/>
    <col min="16145" max="16145" width="16" style="3" bestFit="1" customWidth="1"/>
    <col min="16146" max="16148" width="15" style="3" bestFit="1" customWidth="1"/>
    <col min="16149" max="16150" width="16" style="3" bestFit="1" customWidth="1"/>
    <col min="16151" max="16151" width="18.85546875" style="3" customWidth="1"/>
    <col min="16152" max="16152" width="17.85546875" style="3" bestFit="1" customWidth="1"/>
    <col min="16153" max="16384" width="9.140625" style="3"/>
  </cols>
  <sheetData>
    <row r="1" spans="1:23" ht="19.5" x14ac:dyDescent="0.3">
      <c r="D1" s="23"/>
      <c r="F1" s="2" t="s">
        <v>0</v>
      </c>
      <c r="G1" s="2"/>
      <c r="H1" s="2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2"/>
      <c r="W1" s="22"/>
    </row>
    <row r="2" spans="1:23" ht="19.5" x14ac:dyDescent="0.3">
      <c r="D2" s="23"/>
      <c r="F2" s="2" t="s">
        <v>84</v>
      </c>
      <c r="G2" s="2"/>
      <c r="H2" s="2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2"/>
      <c r="W2" s="22"/>
    </row>
    <row r="3" spans="1:23" ht="19.5" x14ac:dyDescent="0.3">
      <c r="D3" s="23"/>
      <c r="F3" s="2" t="s">
        <v>1</v>
      </c>
      <c r="G3" s="2"/>
      <c r="H3" s="2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2"/>
      <c r="W3" s="22"/>
    </row>
    <row r="4" spans="1:23" ht="19.5" x14ac:dyDescent="0.3">
      <c r="D4" s="23"/>
      <c r="F4" s="2" t="s">
        <v>2</v>
      </c>
      <c r="G4" s="2"/>
      <c r="H4" s="2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2"/>
      <c r="W4" s="22"/>
    </row>
    <row r="5" spans="1:23" x14ac:dyDescent="0.25">
      <c r="D5" s="48"/>
      <c r="E5" s="46"/>
      <c r="F5" s="46"/>
      <c r="G5" s="46"/>
    </row>
    <row r="7" spans="1:23" s="4" customFormat="1" ht="30" x14ac:dyDescent="0.25">
      <c r="A7" s="43" t="s">
        <v>3</v>
      </c>
      <c r="B7" s="44" t="s">
        <v>4</v>
      </c>
      <c r="C7" s="45" t="s">
        <v>5</v>
      </c>
      <c r="D7" s="45" t="s">
        <v>85</v>
      </c>
      <c r="E7" s="45" t="s">
        <v>86</v>
      </c>
      <c r="F7" s="45" t="s">
        <v>87</v>
      </c>
      <c r="G7" s="45" t="s">
        <v>88</v>
      </c>
      <c r="H7" s="45" t="s">
        <v>89</v>
      </c>
      <c r="I7" s="45" t="s">
        <v>90</v>
      </c>
      <c r="J7" s="45" t="s">
        <v>91</v>
      </c>
      <c r="K7" s="45" t="s">
        <v>92</v>
      </c>
      <c r="L7" s="45" t="s">
        <v>97</v>
      </c>
      <c r="M7" s="45" t="s">
        <v>98</v>
      </c>
      <c r="N7" s="45" t="s">
        <v>6</v>
      </c>
    </row>
    <row r="8" spans="1:23" x14ac:dyDescent="0.25">
      <c r="A8" s="40" t="s">
        <v>7</v>
      </c>
      <c r="B8" s="41">
        <f t="shared" ref="B8:H8" si="0">B9+B15+B25+B34+B42+B50+B59</f>
        <v>3366336226</v>
      </c>
      <c r="C8" s="41">
        <f t="shared" si="0"/>
        <v>61559469.07</v>
      </c>
      <c r="D8" s="41">
        <f t="shared" si="0"/>
        <v>179774952.59999999</v>
      </c>
      <c r="E8" s="41">
        <f t="shared" si="0"/>
        <v>132478393.69</v>
      </c>
      <c r="F8" s="41">
        <f t="shared" si="0"/>
        <v>131145845.48</v>
      </c>
      <c r="G8" s="41">
        <f t="shared" si="0"/>
        <v>104579674.88</v>
      </c>
      <c r="H8" s="41">
        <f t="shared" si="0"/>
        <v>105340718.05</v>
      </c>
      <c r="I8" s="41">
        <f>+I9+I15+I25+I34+I50</f>
        <v>203846233.40000001</v>
      </c>
      <c r="J8" s="41">
        <f>+J9+J15+J25+J34+J50</f>
        <v>111238391.83</v>
      </c>
      <c r="K8" s="41">
        <f>+K9+K15+K25+K34+K50</f>
        <v>192033077.25</v>
      </c>
      <c r="L8" s="41">
        <f t="shared" ref="L8:M8" si="1">L9+L15+L25+L34+L42+L50+L59</f>
        <v>271457919.22999996</v>
      </c>
      <c r="M8" s="41">
        <f t="shared" si="1"/>
        <v>247413445.30000001</v>
      </c>
      <c r="N8" s="42">
        <f>N9+N15+N25+N34+N42+N50+N59</f>
        <v>1740868120.78</v>
      </c>
      <c r="O8" s="39"/>
      <c r="W8" s="3"/>
    </row>
    <row r="9" spans="1:23" x14ac:dyDescent="0.25">
      <c r="A9" s="35" t="s">
        <v>8</v>
      </c>
      <c r="B9" s="30">
        <f>SUM(B10:B14)</f>
        <v>1036115981</v>
      </c>
      <c r="C9" s="30">
        <f>SUM(C10:C14)</f>
        <v>53575313.439999998</v>
      </c>
      <c r="D9" s="30">
        <v>63552557.729999997</v>
      </c>
      <c r="E9" s="30">
        <v>65869863.93</v>
      </c>
      <c r="F9" s="30">
        <v>100889734.78</v>
      </c>
      <c r="G9" s="30">
        <f t="shared" ref="G9:J9" si="2">SUM(G10:G14)</f>
        <v>62636034.539999999</v>
      </c>
      <c r="H9" s="30">
        <f t="shared" si="2"/>
        <v>63543319.469999999</v>
      </c>
      <c r="I9" s="30">
        <f t="shared" si="2"/>
        <v>62702103.920000002</v>
      </c>
      <c r="J9" s="30">
        <f t="shared" si="2"/>
        <v>62653426.82</v>
      </c>
      <c r="K9" s="30">
        <f t="shared" ref="K9:M9" si="3">SUM(K10:K14)</f>
        <v>70153277.969999999</v>
      </c>
      <c r="L9" s="30">
        <f t="shared" si="3"/>
        <v>128941987.89999999</v>
      </c>
      <c r="M9" s="30">
        <f t="shared" si="3"/>
        <v>164960400.21000001</v>
      </c>
      <c r="N9" s="29">
        <f t="shared" ref="N9" si="4">SUM(N10:N14)</f>
        <v>899478020.70999992</v>
      </c>
      <c r="W9" s="3"/>
    </row>
    <row r="10" spans="1:23" x14ac:dyDescent="0.25">
      <c r="A10" s="6" t="s">
        <v>9</v>
      </c>
      <c r="B10" s="7">
        <v>746102501</v>
      </c>
      <c r="C10" s="9">
        <v>44275366.670000002</v>
      </c>
      <c r="D10" s="9">
        <v>52745075</v>
      </c>
      <c r="E10" s="9">
        <v>54915275.969999999</v>
      </c>
      <c r="F10" s="9">
        <v>55174794.93</v>
      </c>
      <c r="G10" s="9">
        <v>51891005.329999998</v>
      </c>
      <c r="H10" s="38">
        <v>52908016.5</v>
      </c>
      <c r="I10" s="38">
        <v>51522575.009999998</v>
      </c>
      <c r="J10" s="38">
        <v>51519922.649999999</v>
      </c>
      <c r="K10" s="38">
        <v>54617772.340000004</v>
      </c>
      <c r="L10" s="38">
        <v>64470993.950000003</v>
      </c>
      <c r="M10" s="38">
        <v>105454687.48999999</v>
      </c>
      <c r="N10" s="8">
        <f>SUM(C10:M10)</f>
        <v>639495485.83999991</v>
      </c>
      <c r="W10" s="3"/>
    </row>
    <row r="11" spans="1:23" x14ac:dyDescent="0.25">
      <c r="A11" s="6" t="s">
        <v>10</v>
      </c>
      <c r="B11" s="7">
        <v>200563889</v>
      </c>
      <c r="C11" s="9">
        <v>2784700</v>
      </c>
      <c r="D11" s="9">
        <v>3498700</v>
      </c>
      <c r="E11" s="9">
        <v>3802200</v>
      </c>
      <c r="F11" s="9">
        <v>37693707.079999998</v>
      </c>
      <c r="G11" s="9">
        <v>3154800</v>
      </c>
      <c r="H11" s="38">
        <v>3139800</v>
      </c>
      <c r="I11" s="38">
        <v>3575800</v>
      </c>
      <c r="J11" s="38">
        <v>3521300</v>
      </c>
      <c r="K11" s="38">
        <v>3396800</v>
      </c>
      <c r="L11" s="38">
        <v>53291800.210000001</v>
      </c>
      <c r="M11" s="38">
        <v>51697660.850000001</v>
      </c>
      <c r="N11" s="8">
        <f t="shared" ref="N11:N14" si="5">SUM(C11:M11)</f>
        <v>169557268.13999999</v>
      </c>
      <c r="W11" s="3"/>
    </row>
    <row r="12" spans="1:23" x14ac:dyDescent="0.25">
      <c r="A12" s="6" t="s">
        <v>11</v>
      </c>
      <c r="B12" s="7">
        <v>0</v>
      </c>
      <c r="C12" s="9">
        <v>0</v>
      </c>
      <c r="D12" s="9"/>
      <c r="E12" s="9">
        <v>0</v>
      </c>
      <c r="F12" s="9"/>
      <c r="G12" s="9">
        <v>0</v>
      </c>
      <c r="H12" s="9"/>
      <c r="I12" s="9"/>
      <c r="J12" s="9">
        <v>0</v>
      </c>
      <c r="L12" s="3">
        <v>3396800</v>
      </c>
      <c r="M12" s="9">
        <v>0</v>
      </c>
      <c r="N12" s="8">
        <f t="shared" si="5"/>
        <v>3396800</v>
      </c>
      <c r="W12" s="3"/>
    </row>
    <row r="13" spans="1:23" x14ac:dyDescent="0.25">
      <c r="A13" s="6" t="s">
        <v>12</v>
      </c>
      <c r="B13" s="7">
        <v>4000000</v>
      </c>
      <c r="C13" s="9">
        <v>0</v>
      </c>
      <c r="D13" s="9"/>
      <c r="G13" s="9">
        <v>0</v>
      </c>
      <c r="H13" s="9"/>
      <c r="I13" s="9"/>
      <c r="J13" s="9"/>
      <c r="K13" s="9">
        <v>4372000</v>
      </c>
      <c r="L13" s="9">
        <v>0</v>
      </c>
      <c r="M13" s="9">
        <v>0</v>
      </c>
      <c r="N13" s="8">
        <f t="shared" si="5"/>
        <v>4372000</v>
      </c>
      <c r="W13" s="3"/>
    </row>
    <row r="14" spans="1:23" x14ac:dyDescent="0.25">
      <c r="A14" s="6" t="s">
        <v>13</v>
      </c>
      <c r="B14" s="7">
        <v>85449591</v>
      </c>
      <c r="C14" s="9">
        <v>6515246.7699999996</v>
      </c>
      <c r="D14" s="9">
        <v>7308782.7300000004</v>
      </c>
      <c r="E14" s="9">
        <v>7152387.96</v>
      </c>
      <c r="F14" s="9">
        <v>8021232.7699999996</v>
      </c>
      <c r="G14" s="9">
        <v>7590229.21</v>
      </c>
      <c r="H14" s="38">
        <v>7495502.9699999997</v>
      </c>
      <c r="I14" s="38">
        <v>7603728.9100000001</v>
      </c>
      <c r="J14" s="38">
        <v>7612204.1699999999</v>
      </c>
      <c r="K14" s="9">
        <v>7766705.6299999999</v>
      </c>
      <c r="L14" s="9">
        <v>7782393.7400000002</v>
      </c>
      <c r="M14" s="9">
        <v>7808051.8700000001</v>
      </c>
      <c r="N14" s="8">
        <f t="shared" si="5"/>
        <v>82656466.730000004</v>
      </c>
      <c r="W14" s="3"/>
    </row>
    <row r="15" spans="1:23" s="10" customFormat="1" x14ac:dyDescent="0.25">
      <c r="A15" s="27" t="s">
        <v>14</v>
      </c>
      <c r="B15" s="28">
        <f>SUM(B16:B24)</f>
        <v>1148980033</v>
      </c>
      <c r="C15" s="24">
        <f>SUM(C16:C23)</f>
        <v>1402923.24</v>
      </c>
      <c r="D15" s="24">
        <f t="shared" ref="D15:J15" si="6">SUM(D16:D24)</f>
        <v>40501583.269999996</v>
      </c>
      <c r="E15" s="24">
        <f t="shared" si="6"/>
        <v>9423952.0099999998</v>
      </c>
      <c r="F15" s="24">
        <f t="shared" si="6"/>
        <v>3586064.52</v>
      </c>
      <c r="G15" s="24">
        <f t="shared" si="6"/>
        <v>15311612.25</v>
      </c>
      <c r="H15" s="24">
        <f t="shared" si="6"/>
        <v>8018733.75</v>
      </c>
      <c r="I15" s="24">
        <f t="shared" si="6"/>
        <v>12919898.510000002</v>
      </c>
      <c r="J15" s="24">
        <f t="shared" si="6"/>
        <v>19132122.23</v>
      </c>
      <c r="K15" s="24">
        <f t="shared" ref="K15" si="7">SUM(K16:K24)</f>
        <v>66752547.899999999</v>
      </c>
      <c r="L15" s="24">
        <f>SUM(L16:L24)</f>
        <v>64934488.960000001</v>
      </c>
      <c r="M15" s="24">
        <f>SUM(M16:M24)</f>
        <v>14337062.929999998</v>
      </c>
      <c r="N15" s="18">
        <f t="shared" ref="N15" si="8">SUM(N16:N24)</f>
        <v>256320989.57000002</v>
      </c>
    </row>
    <row r="16" spans="1:23" x14ac:dyDescent="0.25">
      <c r="A16" s="11" t="s">
        <v>15</v>
      </c>
      <c r="B16" s="7">
        <v>46977800</v>
      </c>
      <c r="C16" s="9">
        <v>492990.04</v>
      </c>
      <c r="D16" s="9">
        <v>715865.67</v>
      </c>
      <c r="E16" s="9">
        <v>681992.03</v>
      </c>
      <c r="F16" s="9">
        <v>538768.06000000006</v>
      </c>
      <c r="G16" s="9">
        <v>1142435.31</v>
      </c>
      <c r="H16" s="38">
        <v>3352503.33</v>
      </c>
      <c r="I16" s="38">
        <v>4580073.3</v>
      </c>
      <c r="J16" s="38">
        <v>6525242.6299999999</v>
      </c>
      <c r="K16" s="38">
        <v>2548232.63</v>
      </c>
      <c r="L16" s="38">
        <v>2803269.9</v>
      </c>
      <c r="M16" s="38">
        <v>3405047.76</v>
      </c>
      <c r="N16" s="8">
        <f t="shared" ref="N16:N24" si="9">SUM(C16:M16)</f>
        <v>26786420.659999996</v>
      </c>
      <c r="W16" s="3"/>
    </row>
    <row r="17" spans="1:23" x14ac:dyDescent="0.25">
      <c r="A17" s="11" t="s">
        <v>16</v>
      </c>
      <c r="B17" s="7">
        <v>24360136</v>
      </c>
      <c r="C17" s="9">
        <v>0</v>
      </c>
      <c r="D17" s="9">
        <v>0</v>
      </c>
      <c r="E17" s="9">
        <v>0</v>
      </c>
      <c r="F17" s="9">
        <v>507885.5</v>
      </c>
      <c r="G17" s="9">
        <v>743400</v>
      </c>
      <c r="H17" s="38">
        <v>724579</v>
      </c>
      <c r="I17" s="38">
        <v>3490337.76</v>
      </c>
      <c r="J17" s="38">
        <v>1852233.78</v>
      </c>
      <c r="K17" s="38">
        <v>661240.06999999995</v>
      </c>
      <c r="L17" s="38">
        <v>1408727.12</v>
      </c>
      <c r="M17" s="38">
        <v>1026156.25</v>
      </c>
      <c r="N17" s="8">
        <f t="shared" si="9"/>
        <v>10414559.48</v>
      </c>
      <c r="W17" s="3"/>
    </row>
    <row r="18" spans="1:23" x14ac:dyDescent="0.25">
      <c r="A18" s="11" t="s">
        <v>17</v>
      </c>
      <c r="B18" s="7">
        <v>35842218</v>
      </c>
      <c r="C18" s="9">
        <v>0</v>
      </c>
      <c r="D18" s="9">
        <v>569550</v>
      </c>
      <c r="E18" s="9">
        <v>1961050</v>
      </c>
      <c r="F18" s="9">
        <v>323100</v>
      </c>
      <c r="G18" s="9">
        <v>1543450</v>
      </c>
      <c r="H18" s="38">
        <v>841650</v>
      </c>
      <c r="I18" s="38">
        <v>2245634.4900000002</v>
      </c>
      <c r="J18" s="38">
        <v>794635</v>
      </c>
      <c r="K18" s="38">
        <v>693475</v>
      </c>
      <c r="L18" s="38">
        <v>1441475</v>
      </c>
      <c r="M18" s="38">
        <v>2616915.75</v>
      </c>
      <c r="N18" s="8">
        <f t="shared" si="9"/>
        <v>13030935.24</v>
      </c>
      <c r="W18" s="3"/>
    </row>
    <row r="19" spans="1:23" x14ac:dyDescent="0.25">
      <c r="A19" s="12" t="s">
        <v>18</v>
      </c>
      <c r="B19" s="7">
        <v>11362167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/>
      <c r="I19" s="9">
        <v>78221</v>
      </c>
      <c r="J19" s="9">
        <v>0</v>
      </c>
      <c r="K19" s="9">
        <v>4659.3900000000003</v>
      </c>
      <c r="L19" s="9">
        <v>4005.49</v>
      </c>
      <c r="M19" s="9">
        <v>3454.6</v>
      </c>
      <c r="N19" s="8">
        <f t="shared" si="9"/>
        <v>90340.48000000001</v>
      </c>
      <c r="W19" s="3"/>
    </row>
    <row r="20" spans="1:23" x14ac:dyDescent="0.25">
      <c r="A20" s="11" t="s">
        <v>19</v>
      </c>
      <c r="B20" s="7">
        <v>65837528</v>
      </c>
      <c r="C20" s="9">
        <v>0</v>
      </c>
      <c r="D20" s="9">
        <v>11128399.32</v>
      </c>
      <c r="E20" s="9">
        <v>0</v>
      </c>
      <c r="F20" s="9">
        <v>0</v>
      </c>
      <c r="G20" s="9">
        <v>0</v>
      </c>
      <c r="H20" s="9"/>
      <c r="I20" s="9">
        <v>38232</v>
      </c>
      <c r="J20" s="9">
        <v>3963895.22</v>
      </c>
      <c r="K20" s="9">
        <v>125316</v>
      </c>
      <c r="L20" s="9">
        <v>138600</v>
      </c>
      <c r="M20" s="9">
        <v>1707925.36</v>
      </c>
      <c r="N20" s="8">
        <f t="shared" si="9"/>
        <v>17102367.900000002</v>
      </c>
      <c r="W20" s="3"/>
    </row>
    <row r="21" spans="1:23" x14ac:dyDescent="0.25">
      <c r="A21" s="11" t="s">
        <v>20</v>
      </c>
      <c r="B21" s="7">
        <v>18485000</v>
      </c>
      <c r="C21" s="9">
        <v>909933.2</v>
      </c>
      <c r="D21" s="9">
        <v>714644.92</v>
      </c>
      <c r="E21" s="9">
        <v>1412856.76</v>
      </c>
      <c r="F21" s="9">
        <v>997276.6</v>
      </c>
      <c r="G21" s="9">
        <v>1010458.96</v>
      </c>
      <c r="H21" s="38">
        <v>1047173.96</v>
      </c>
      <c r="I21" s="38">
        <v>1054223.96</v>
      </c>
      <c r="J21" s="38">
        <v>5211770.13</v>
      </c>
      <c r="K21" s="38">
        <v>1074329.96</v>
      </c>
      <c r="L21" s="38">
        <v>1079241.96</v>
      </c>
      <c r="M21" s="38">
        <v>1135667.96</v>
      </c>
      <c r="N21" s="8">
        <f t="shared" si="9"/>
        <v>15647578.370000001</v>
      </c>
      <c r="W21" s="3"/>
    </row>
    <row r="22" spans="1:23" ht="30" x14ac:dyDescent="0.25">
      <c r="A22" s="11" t="s">
        <v>21</v>
      </c>
      <c r="B22" s="7">
        <v>35711159</v>
      </c>
      <c r="C22" s="9">
        <v>0</v>
      </c>
      <c r="D22" s="9">
        <v>392181.32</v>
      </c>
      <c r="E22" s="9">
        <v>456032.76</v>
      </c>
      <c r="F22" s="9">
        <v>461549.36</v>
      </c>
      <c r="G22" s="9">
        <v>210857.62</v>
      </c>
      <c r="H22" s="38">
        <v>317825.96000000002</v>
      </c>
      <c r="I22" s="38">
        <v>8260</v>
      </c>
      <c r="J22" s="38">
        <v>144630</v>
      </c>
      <c r="K22" s="38">
        <v>126814.6</v>
      </c>
      <c r="L22" s="38">
        <v>0</v>
      </c>
      <c r="M22" s="38">
        <v>184146.51</v>
      </c>
      <c r="N22" s="8">
        <f t="shared" si="9"/>
        <v>2302298.13</v>
      </c>
      <c r="W22" s="3"/>
    </row>
    <row r="23" spans="1:23" ht="30" x14ac:dyDescent="0.25">
      <c r="A23" s="11" t="s">
        <v>22</v>
      </c>
      <c r="B23" s="7">
        <v>785173833</v>
      </c>
      <c r="C23" s="9">
        <v>0</v>
      </c>
      <c r="D23" s="9">
        <v>26331442.239999998</v>
      </c>
      <c r="E23" s="9">
        <v>4704199.46</v>
      </c>
      <c r="F23" s="9">
        <v>679782</v>
      </c>
      <c r="G23" s="9">
        <v>9265053.8399999999</v>
      </c>
      <c r="H23" s="38">
        <v>53000</v>
      </c>
      <c r="I23" s="38">
        <v>1412880</v>
      </c>
      <c r="J23" s="38">
        <v>523521.47</v>
      </c>
      <c r="K23" s="38">
        <v>61075077.75</v>
      </c>
      <c r="L23" s="38">
        <v>56252108.590000004</v>
      </c>
      <c r="M23" s="38">
        <v>3487614.3</v>
      </c>
      <c r="N23" s="8">
        <f t="shared" si="9"/>
        <v>163784679.65000001</v>
      </c>
      <c r="W23" s="3"/>
    </row>
    <row r="24" spans="1:23" x14ac:dyDescent="0.25">
      <c r="A24" s="11" t="s">
        <v>23</v>
      </c>
      <c r="B24" s="7">
        <v>125230192</v>
      </c>
      <c r="C24" s="9">
        <v>0</v>
      </c>
      <c r="D24" s="9">
        <v>649499.80000000005</v>
      </c>
      <c r="E24" s="9">
        <v>207821</v>
      </c>
      <c r="F24" s="9">
        <v>77703</v>
      </c>
      <c r="G24" s="9">
        <v>1395956.52</v>
      </c>
      <c r="H24" s="38">
        <v>1682001.5</v>
      </c>
      <c r="I24" s="38">
        <v>12036</v>
      </c>
      <c r="J24" s="38">
        <v>116194</v>
      </c>
      <c r="K24" s="38">
        <v>443402.5</v>
      </c>
      <c r="L24" s="38">
        <v>1807060.9</v>
      </c>
      <c r="M24" s="38">
        <v>770134.44</v>
      </c>
      <c r="N24" s="8">
        <f t="shared" si="9"/>
        <v>7161809.6600000001</v>
      </c>
      <c r="W24" s="3"/>
    </row>
    <row r="25" spans="1:23" s="10" customFormat="1" x14ac:dyDescent="0.25">
      <c r="A25" s="27" t="s">
        <v>24</v>
      </c>
      <c r="B25" s="28">
        <f>SUM(B26:B33)</f>
        <v>117133965</v>
      </c>
      <c r="C25" s="24">
        <f>SUM(C26:C32)</f>
        <v>900000</v>
      </c>
      <c r="D25" s="24">
        <f t="shared" ref="D25:J25" si="10">SUM(D26:D33)</f>
        <v>1593183.38</v>
      </c>
      <c r="E25" s="24">
        <f t="shared" si="10"/>
        <v>2717186.8400000003</v>
      </c>
      <c r="F25" s="24">
        <f t="shared" si="10"/>
        <v>2449485.84</v>
      </c>
      <c r="G25" s="24">
        <f t="shared" si="10"/>
        <v>1582561.3499999999</v>
      </c>
      <c r="H25" s="24">
        <f t="shared" si="10"/>
        <v>3511981.4899999998</v>
      </c>
      <c r="I25" s="24">
        <f t="shared" si="10"/>
        <v>2971013.92</v>
      </c>
      <c r="J25" s="24">
        <f t="shared" si="10"/>
        <v>2930636.83</v>
      </c>
      <c r="K25" s="24">
        <f t="shared" ref="K25" si="11">SUM(K26:K33)</f>
        <v>4295861.83</v>
      </c>
      <c r="L25" s="24">
        <f>SUM(L26:L33)</f>
        <v>1479415.33</v>
      </c>
      <c r="M25" s="24">
        <f>SUM(M26:M33)</f>
        <v>11254106.42</v>
      </c>
      <c r="N25" s="18">
        <f t="shared" ref="N25" si="12">SUM(N26:N33)</f>
        <v>35685433.229999997</v>
      </c>
    </row>
    <row r="26" spans="1:23" ht="22.5" customHeight="1" x14ac:dyDescent="0.25">
      <c r="A26" s="11" t="s">
        <v>25</v>
      </c>
      <c r="B26" s="7">
        <v>7019306</v>
      </c>
      <c r="C26" s="9">
        <v>0</v>
      </c>
      <c r="D26" s="9">
        <v>269082.42</v>
      </c>
      <c r="E26" s="9">
        <v>68824.91</v>
      </c>
      <c r="F26" s="9">
        <v>177009.47</v>
      </c>
      <c r="G26" s="9">
        <v>330256.64000000001</v>
      </c>
      <c r="H26" s="38">
        <v>230650</v>
      </c>
      <c r="I26" s="38">
        <v>269085.34999999998</v>
      </c>
      <c r="J26" s="38">
        <v>30660</v>
      </c>
      <c r="K26" s="38">
        <v>222399.95</v>
      </c>
      <c r="L26" s="38">
        <v>74970</v>
      </c>
      <c r="M26" s="38">
        <v>1051908.08</v>
      </c>
      <c r="N26" s="8">
        <f t="shared" ref="N26:N33" si="13">SUM(C26:M26)</f>
        <v>2724846.8200000003</v>
      </c>
      <c r="W26" s="3"/>
    </row>
    <row r="27" spans="1:23" x14ac:dyDescent="0.25">
      <c r="A27" s="11" t="s">
        <v>26</v>
      </c>
      <c r="B27" s="7">
        <v>10401342</v>
      </c>
      <c r="C27" s="9">
        <v>0</v>
      </c>
      <c r="D27" s="9">
        <v>62439.65</v>
      </c>
      <c r="E27" s="9">
        <v>0</v>
      </c>
      <c r="F27" s="9"/>
      <c r="G27" s="9">
        <v>33276</v>
      </c>
      <c r="H27" s="9"/>
      <c r="I27" s="9">
        <v>0</v>
      </c>
      <c r="J27" s="9">
        <v>0</v>
      </c>
      <c r="K27" s="9">
        <v>0</v>
      </c>
      <c r="L27" s="9">
        <v>154757</v>
      </c>
      <c r="M27" s="9">
        <v>159065.18</v>
      </c>
      <c r="N27" s="8">
        <f t="shared" si="13"/>
        <v>409537.82999999996</v>
      </c>
      <c r="W27" s="3"/>
    </row>
    <row r="28" spans="1:23" x14ac:dyDescent="0.25">
      <c r="A28" s="11" t="s">
        <v>27</v>
      </c>
      <c r="B28" s="7">
        <v>1913427</v>
      </c>
      <c r="C28" s="9">
        <v>0</v>
      </c>
      <c r="D28" s="9">
        <v>255588.71</v>
      </c>
      <c r="E28" s="9">
        <v>0</v>
      </c>
      <c r="F28" s="9"/>
      <c r="G28" s="9">
        <v>0</v>
      </c>
      <c r="H28" s="9"/>
      <c r="I28" s="9">
        <v>139108.34</v>
      </c>
      <c r="J28" s="9">
        <v>416392.5</v>
      </c>
      <c r="K28" s="9">
        <v>7493</v>
      </c>
      <c r="L28" s="9">
        <v>162987.5</v>
      </c>
      <c r="M28" s="9">
        <v>793330.29</v>
      </c>
      <c r="N28" s="8">
        <f t="shared" si="13"/>
        <v>1774900.34</v>
      </c>
      <c r="W28" s="3"/>
    </row>
    <row r="29" spans="1:23" x14ac:dyDescent="0.25">
      <c r="A29" s="11" t="s">
        <v>28</v>
      </c>
      <c r="B29" s="7">
        <v>7440000</v>
      </c>
      <c r="C29" s="9">
        <v>0</v>
      </c>
      <c r="D29" s="9">
        <v>0</v>
      </c>
      <c r="E29" s="9">
        <v>0</v>
      </c>
      <c r="F29" s="9"/>
      <c r="G29" s="9">
        <v>0</v>
      </c>
      <c r="H29" s="9"/>
      <c r="I29" s="9">
        <v>0</v>
      </c>
      <c r="J29" s="9">
        <v>0</v>
      </c>
      <c r="K29" s="9">
        <v>47008.9</v>
      </c>
      <c r="L29" s="9">
        <v>0</v>
      </c>
      <c r="M29" s="9">
        <v>0</v>
      </c>
      <c r="N29" s="8">
        <f t="shared" si="13"/>
        <v>47008.9</v>
      </c>
      <c r="W29" s="3"/>
    </row>
    <row r="30" spans="1:23" x14ac:dyDescent="0.25">
      <c r="A30" s="11" t="s">
        <v>29</v>
      </c>
      <c r="B30" s="7">
        <v>3356102</v>
      </c>
      <c r="C30" s="9">
        <v>0</v>
      </c>
      <c r="D30" s="9">
        <v>0</v>
      </c>
      <c r="E30" s="9">
        <v>486240</v>
      </c>
      <c r="F30" s="9"/>
      <c r="G30" s="9">
        <v>0</v>
      </c>
      <c r="H30" s="9"/>
      <c r="I30" s="9">
        <v>0</v>
      </c>
      <c r="J30" s="9">
        <v>292395.83</v>
      </c>
      <c r="K30" s="9">
        <v>30473.5</v>
      </c>
      <c r="L30" s="9">
        <v>20650</v>
      </c>
      <c r="M30" s="9">
        <v>1022785.98</v>
      </c>
      <c r="N30" s="8">
        <f t="shared" si="13"/>
        <v>1852545.31</v>
      </c>
      <c r="W30" s="3"/>
    </row>
    <row r="31" spans="1:23" ht="30" x14ac:dyDescent="0.25">
      <c r="A31" s="11" t="s">
        <v>30</v>
      </c>
      <c r="B31" s="7">
        <v>10488755</v>
      </c>
      <c r="C31" s="9">
        <v>0</v>
      </c>
      <c r="D31" s="9">
        <v>8496</v>
      </c>
      <c r="E31" s="9">
        <v>302875.42</v>
      </c>
      <c r="F31" s="9">
        <v>6046.32</v>
      </c>
      <c r="G31" s="9">
        <v>70654.86</v>
      </c>
      <c r="H31" s="38">
        <v>79567.399999999994</v>
      </c>
      <c r="I31" s="38">
        <v>533140.28</v>
      </c>
      <c r="J31" s="38">
        <v>0</v>
      </c>
      <c r="K31" s="38">
        <v>567731.64</v>
      </c>
      <c r="L31" s="38">
        <v>1534</v>
      </c>
      <c r="M31" s="38">
        <v>3800</v>
      </c>
      <c r="N31" s="8">
        <f t="shared" si="13"/>
        <v>1573845.92</v>
      </c>
      <c r="W31" s="3"/>
    </row>
    <row r="32" spans="1:23" ht="30" x14ac:dyDescent="0.25">
      <c r="A32" s="11" t="s">
        <v>31</v>
      </c>
      <c r="B32" s="7">
        <v>46401719</v>
      </c>
      <c r="C32" s="9">
        <v>900000</v>
      </c>
      <c r="D32" s="9">
        <v>330242.96999999997</v>
      </c>
      <c r="E32" s="9">
        <v>1610557.83</v>
      </c>
      <c r="F32" s="9">
        <v>2207194.0499999998</v>
      </c>
      <c r="G32" s="9">
        <v>776521.63</v>
      </c>
      <c r="H32" s="38">
        <v>3111830.09</v>
      </c>
      <c r="I32" s="38">
        <v>309406.01</v>
      </c>
      <c r="J32" s="38">
        <v>1975599.75</v>
      </c>
      <c r="K32" s="38">
        <v>3313927.71</v>
      </c>
      <c r="L32" s="38">
        <v>847194</v>
      </c>
      <c r="M32" s="38">
        <v>7662104.9500000002</v>
      </c>
      <c r="N32" s="8">
        <f t="shared" si="13"/>
        <v>23044578.989999998</v>
      </c>
      <c r="W32" s="3"/>
    </row>
    <row r="33" spans="1:23" x14ac:dyDescent="0.25">
      <c r="A33" s="11" t="s">
        <v>32</v>
      </c>
      <c r="B33" s="7">
        <v>30113314</v>
      </c>
      <c r="C33" s="9">
        <v>0</v>
      </c>
      <c r="D33" s="9">
        <v>667333.63</v>
      </c>
      <c r="E33" s="9">
        <v>248688.68</v>
      </c>
      <c r="F33" s="9">
        <v>59236</v>
      </c>
      <c r="G33" s="9">
        <v>371852.22</v>
      </c>
      <c r="H33" s="38">
        <v>89934</v>
      </c>
      <c r="I33" s="38">
        <v>1720273.94</v>
      </c>
      <c r="J33" s="38">
        <v>215588.75</v>
      </c>
      <c r="K33" s="38">
        <v>106827.13</v>
      </c>
      <c r="L33" s="38">
        <v>217322.83</v>
      </c>
      <c r="M33" s="38">
        <v>561111.93999999994</v>
      </c>
      <c r="N33" s="8">
        <f t="shared" si="13"/>
        <v>4258169.1199999992</v>
      </c>
      <c r="W33" s="3"/>
    </row>
    <row r="34" spans="1:23" x14ac:dyDescent="0.25">
      <c r="A34" s="27" t="s">
        <v>33</v>
      </c>
      <c r="B34" s="30">
        <f>SUM(B35:B41)</f>
        <v>641685424</v>
      </c>
      <c r="C34" s="24">
        <f>SUM(C36:C41)</f>
        <v>5681232.3899999997</v>
      </c>
      <c r="D34" s="24">
        <f>SUM(D36:D41)</f>
        <v>73755089.150000006</v>
      </c>
      <c r="E34" s="24">
        <f>SUM(E35:E40)</f>
        <v>53931721.840000004</v>
      </c>
      <c r="F34" s="24">
        <f>SUM(F35:F40)</f>
        <v>24220560.34</v>
      </c>
      <c r="G34" s="24">
        <f>SUM(G35:G40)</f>
        <v>25033560.34</v>
      </c>
      <c r="H34" s="24">
        <f>SUM(H35:H40)</f>
        <v>30127423.34</v>
      </c>
      <c r="I34" s="24">
        <f>+I41+I40</f>
        <v>125165120.34</v>
      </c>
      <c r="J34" s="24">
        <f>SUM(J35:J41)</f>
        <v>26522205.950000003</v>
      </c>
      <c r="K34" s="24">
        <f>SUM(K35:K41)</f>
        <v>50549926.859999999</v>
      </c>
      <c r="L34" s="24">
        <f>SUM(L35:L41)</f>
        <v>73681792.840000004</v>
      </c>
      <c r="M34" s="24">
        <f>SUM(M35:M41)</f>
        <v>56860825.739999995</v>
      </c>
      <c r="N34" s="18">
        <f t="shared" ref="N34" si="14">SUM(N35:N42)</f>
        <v>545529459.13</v>
      </c>
      <c r="W34" s="3"/>
    </row>
    <row r="35" spans="1:23" x14ac:dyDescent="0.25">
      <c r="A35" s="11" t="s">
        <v>34</v>
      </c>
      <c r="B35" s="7">
        <v>31468668</v>
      </c>
      <c r="C35" s="9">
        <v>0</v>
      </c>
      <c r="D35" s="9">
        <v>0</v>
      </c>
      <c r="E35" s="9">
        <v>5198594.5</v>
      </c>
      <c r="F35" s="9">
        <v>148000</v>
      </c>
      <c r="G35" s="9">
        <v>0</v>
      </c>
      <c r="H35" s="38">
        <v>5212303</v>
      </c>
      <c r="I35" s="38"/>
      <c r="J35" s="38">
        <v>161597.35</v>
      </c>
      <c r="K35" s="38">
        <v>10124056</v>
      </c>
      <c r="L35" s="38">
        <v>13461.5</v>
      </c>
      <c r="M35" s="38">
        <v>26972.400000000001</v>
      </c>
      <c r="N35" s="8">
        <f t="shared" ref="N35:N41" si="15">SUM(C35:M35)</f>
        <v>20884984.75</v>
      </c>
      <c r="W35" s="3"/>
    </row>
    <row r="36" spans="1:23" ht="30" x14ac:dyDescent="0.25">
      <c r="A36" s="11" t="s">
        <v>35</v>
      </c>
      <c r="B36" s="7">
        <v>305716756</v>
      </c>
      <c r="C36" s="9">
        <v>4062581</v>
      </c>
      <c r="D36" s="9">
        <v>38417186.68</v>
      </c>
      <c r="E36" s="9">
        <v>32066461.34</v>
      </c>
      <c r="F36" s="9">
        <v>24072560.34</v>
      </c>
      <c r="G36" s="9">
        <v>25033560.34</v>
      </c>
      <c r="H36" s="38">
        <v>24915120.34</v>
      </c>
      <c r="I36" s="38"/>
      <c r="J36" s="38">
        <v>25791926.68</v>
      </c>
      <c r="K36" s="38">
        <v>33337844.34</v>
      </c>
      <c r="L36" s="38">
        <v>23127560.34</v>
      </c>
      <c r="M36" s="38">
        <v>31833853.34</v>
      </c>
      <c r="N36" s="8">
        <f t="shared" si="15"/>
        <v>262658654.74000001</v>
      </c>
      <c r="W36" s="3"/>
    </row>
    <row r="37" spans="1:23" ht="30" x14ac:dyDescent="0.25">
      <c r="A37" s="11" t="s">
        <v>36</v>
      </c>
      <c r="B37" s="23">
        <v>0</v>
      </c>
      <c r="C37" s="9">
        <v>0</v>
      </c>
      <c r="D37" s="9">
        <v>0</v>
      </c>
      <c r="E37" s="9">
        <v>0</v>
      </c>
      <c r="F37" s="9"/>
      <c r="G37" s="9">
        <v>0</v>
      </c>
      <c r="H37" s="9"/>
      <c r="I37" s="9"/>
      <c r="J37" s="9"/>
      <c r="K37" s="9"/>
      <c r="L37" s="9"/>
      <c r="M37" s="9">
        <v>0</v>
      </c>
      <c r="N37" s="8">
        <f t="shared" si="15"/>
        <v>0</v>
      </c>
      <c r="W37" s="3"/>
    </row>
    <row r="38" spans="1:23" ht="30" x14ac:dyDescent="0.25">
      <c r="A38" s="11" t="s">
        <v>37</v>
      </c>
      <c r="B38" s="23">
        <v>0</v>
      </c>
      <c r="C38" s="9">
        <v>0</v>
      </c>
      <c r="D38" s="9">
        <v>0</v>
      </c>
      <c r="E38" s="9">
        <v>16666666</v>
      </c>
      <c r="F38" s="9"/>
      <c r="G38" s="9">
        <v>0</v>
      </c>
      <c r="H38" s="9"/>
      <c r="I38" s="9"/>
      <c r="J38" s="9"/>
      <c r="K38" s="9"/>
      <c r="L38" s="9"/>
      <c r="M38" s="9"/>
      <c r="N38" s="8">
        <f t="shared" si="15"/>
        <v>16666666</v>
      </c>
      <c r="W38" s="3"/>
    </row>
    <row r="39" spans="1:23" ht="30" x14ac:dyDescent="0.25">
      <c r="A39" s="11" t="s">
        <v>38</v>
      </c>
      <c r="B39" s="23">
        <v>0</v>
      </c>
      <c r="C39" s="9">
        <v>0</v>
      </c>
      <c r="D39" s="9">
        <v>0</v>
      </c>
      <c r="E39" s="9"/>
      <c r="F39" s="9"/>
      <c r="G39" s="9">
        <v>0</v>
      </c>
      <c r="H39" s="9"/>
      <c r="I39" s="9"/>
      <c r="J39" s="9"/>
      <c r="K39" s="9"/>
      <c r="L39" s="9"/>
      <c r="M39" s="9"/>
      <c r="N39" s="8">
        <f t="shared" si="15"/>
        <v>0</v>
      </c>
      <c r="W39" s="3"/>
    </row>
    <row r="40" spans="1:23" ht="30" x14ac:dyDescent="0.25">
      <c r="A40" s="11" t="s">
        <v>39</v>
      </c>
      <c r="B40" s="7">
        <v>4500000</v>
      </c>
      <c r="C40" s="9">
        <v>1618651.39</v>
      </c>
      <c r="D40" s="9">
        <v>2004570.47</v>
      </c>
      <c r="E40" s="9"/>
      <c r="F40" s="9"/>
      <c r="G40" s="9">
        <v>0</v>
      </c>
      <c r="H40" s="9"/>
      <c r="I40" s="38">
        <v>25165120.34</v>
      </c>
      <c r="J40" s="38">
        <v>568681.92000000004</v>
      </c>
      <c r="K40" s="38">
        <v>7088026.5199999996</v>
      </c>
      <c r="L40" s="38">
        <v>540771</v>
      </c>
      <c r="M40" s="38"/>
      <c r="N40" s="8">
        <f t="shared" si="15"/>
        <v>36985821.640000001</v>
      </c>
      <c r="W40" s="3"/>
    </row>
    <row r="41" spans="1:23" ht="30" x14ac:dyDescent="0.25">
      <c r="A41" s="11" t="s">
        <v>40</v>
      </c>
      <c r="B41" s="7">
        <v>300000000</v>
      </c>
      <c r="C41" s="9">
        <v>0</v>
      </c>
      <c r="D41" s="9">
        <v>33333332</v>
      </c>
      <c r="E41" s="9"/>
      <c r="F41" s="9"/>
      <c r="G41" s="9">
        <v>0</v>
      </c>
      <c r="H41" s="9"/>
      <c r="I41" s="9">
        <v>100000000</v>
      </c>
      <c r="J41" s="9"/>
      <c r="K41" s="9"/>
      <c r="L41" s="9">
        <v>50000000</v>
      </c>
      <c r="M41" s="9">
        <v>25000000</v>
      </c>
      <c r="N41" s="8">
        <f t="shared" si="15"/>
        <v>208333332</v>
      </c>
      <c r="W41" s="3"/>
    </row>
    <row r="42" spans="1:23" s="10" customFormat="1" x14ac:dyDescent="0.25">
      <c r="A42" s="27" t="s">
        <v>41</v>
      </c>
      <c r="B42" s="30">
        <f>SUM(B43:B49)</f>
        <v>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18">
        <f t="shared" ref="N42:N49" si="16">SUM(C42:C42)</f>
        <v>0</v>
      </c>
    </row>
    <row r="43" spans="1:23" ht="30" x14ac:dyDescent="0.25">
      <c r="A43" s="11" t="s">
        <v>42</v>
      </c>
      <c r="B43" s="23">
        <v>0</v>
      </c>
      <c r="C43" s="9">
        <v>0</v>
      </c>
      <c r="D43" s="9">
        <v>0</v>
      </c>
      <c r="E43" s="9"/>
      <c r="F43" s="9"/>
      <c r="G43" s="9"/>
      <c r="H43" s="9"/>
      <c r="I43" s="9"/>
      <c r="J43" s="9"/>
      <c r="K43" s="9"/>
      <c r="L43" s="9"/>
      <c r="M43" s="9"/>
      <c r="N43" s="5">
        <f t="shared" si="16"/>
        <v>0</v>
      </c>
      <c r="W43" s="3"/>
    </row>
    <row r="44" spans="1:23" ht="30" x14ac:dyDescent="0.25">
      <c r="A44" s="11" t="s">
        <v>43</v>
      </c>
      <c r="B44" s="7">
        <v>0</v>
      </c>
      <c r="C44" s="9">
        <v>0</v>
      </c>
      <c r="D44" s="9">
        <v>0</v>
      </c>
      <c r="E44" s="9"/>
      <c r="F44" s="9"/>
      <c r="G44" s="9"/>
      <c r="H44" s="9"/>
      <c r="I44" s="9"/>
      <c r="J44" s="9"/>
      <c r="K44" s="9"/>
      <c r="L44" s="9"/>
      <c r="M44" s="9"/>
      <c r="N44" s="5">
        <f t="shared" si="16"/>
        <v>0</v>
      </c>
      <c r="W44" s="3"/>
    </row>
    <row r="45" spans="1:23" ht="30" x14ac:dyDescent="0.25">
      <c r="A45" s="11" t="s">
        <v>44</v>
      </c>
      <c r="B45" s="23">
        <v>0</v>
      </c>
      <c r="C45" s="9">
        <v>0</v>
      </c>
      <c r="D45" s="9">
        <v>0</v>
      </c>
      <c r="E45" s="9"/>
      <c r="F45" s="9"/>
      <c r="G45" s="9"/>
      <c r="H45" s="9"/>
      <c r="I45" s="9"/>
      <c r="J45" s="9"/>
      <c r="K45" s="9"/>
      <c r="L45" s="9"/>
      <c r="M45" s="9"/>
      <c r="N45" s="5">
        <f t="shared" si="16"/>
        <v>0</v>
      </c>
      <c r="W45" s="3"/>
    </row>
    <row r="46" spans="1:23" ht="30" x14ac:dyDescent="0.25">
      <c r="A46" s="11" t="s">
        <v>45</v>
      </c>
      <c r="B46" s="23">
        <v>0</v>
      </c>
      <c r="C46" s="9">
        <v>0</v>
      </c>
      <c r="D46" s="9">
        <v>0</v>
      </c>
      <c r="E46" s="9"/>
      <c r="F46" s="9"/>
      <c r="G46" s="9"/>
      <c r="H46" s="9"/>
      <c r="I46" s="9"/>
      <c r="J46" s="9"/>
      <c r="K46" s="9"/>
      <c r="L46" s="9"/>
      <c r="M46" s="9"/>
      <c r="N46" s="5">
        <f t="shared" si="16"/>
        <v>0</v>
      </c>
      <c r="W46" s="3"/>
    </row>
    <row r="47" spans="1:23" ht="30" x14ac:dyDescent="0.25">
      <c r="A47" s="11" t="s">
        <v>46</v>
      </c>
      <c r="B47" s="23">
        <v>0</v>
      </c>
      <c r="C47" s="9">
        <v>0</v>
      </c>
      <c r="D47" s="9">
        <v>0</v>
      </c>
      <c r="E47" s="9"/>
      <c r="F47" s="9"/>
      <c r="G47" s="9"/>
      <c r="H47" s="9"/>
      <c r="I47" s="9"/>
      <c r="J47" s="9"/>
      <c r="K47" s="9"/>
      <c r="L47" s="9"/>
      <c r="M47" s="9"/>
      <c r="N47" s="5">
        <f t="shared" si="16"/>
        <v>0</v>
      </c>
      <c r="W47" s="3"/>
    </row>
    <row r="48" spans="1:23" ht="30" x14ac:dyDescent="0.25">
      <c r="A48" s="11" t="s">
        <v>47</v>
      </c>
      <c r="B48" s="23">
        <v>0</v>
      </c>
      <c r="C48" s="9">
        <v>0</v>
      </c>
      <c r="D48" s="9">
        <v>0</v>
      </c>
      <c r="E48" s="9"/>
      <c r="F48" s="9"/>
      <c r="G48" s="9"/>
      <c r="H48" s="9"/>
      <c r="I48" s="9"/>
      <c r="J48" s="9"/>
      <c r="K48" s="9"/>
      <c r="L48" s="9"/>
      <c r="M48" s="9"/>
      <c r="N48" s="5">
        <f t="shared" si="16"/>
        <v>0</v>
      </c>
      <c r="W48" s="3"/>
    </row>
    <row r="49" spans="1:23" ht="30" x14ac:dyDescent="0.25">
      <c r="A49" s="11" t="s">
        <v>48</v>
      </c>
      <c r="B49" s="23">
        <v>0</v>
      </c>
      <c r="C49" s="9">
        <v>0</v>
      </c>
      <c r="D49" s="9">
        <v>0</v>
      </c>
      <c r="E49" s="9"/>
      <c r="F49" s="9"/>
      <c r="G49" s="9"/>
      <c r="H49" s="9"/>
      <c r="I49" s="9"/>
      <c r="J49" s="9"/>
      <c r="K49" s="9"/>
      <c r="L49" s="9"/>
      <c r="M49" s="9"/>
      <c r="N49" s="5">
        <f t="shared" si="16"/>
        <v>0</v>
      </c>
      <c r="W49" s="3"/>
    </row>
    <row r="50" spans="1:23" s="10" customFormat="1" x14ac:dyDescent="0.25">
      <c r="A50" s="27" t="s">
        <v>49</v>
      </c>
      <c r="B50" s="30">
        <f>SUM(B51:B58)</f>
        <v>231920823</v>
      </c>
      <c r="C50" s="24"/>
      <c r="D50" s="24">
        <f>SUM(D51:D57)</f>
        <v>372539.07</v>
      </c>
      <c r="E50" s="24">
        <f>SUM(E51:E57)</f>
        <v>535669.07000000007</v>
      </c>
      <c r="F50" s="24"/>
      <c r="G50" s="24">
        <f>SUM(G51:G56)</f>
        <v>15906.4</v>
      </c>
      <c r="H50" s="24">
        <f>SUM(H51:H56)</f>
        <v>139260</v>
      </c>
      <c r="I50" s="24">
        <f>SUM(I51:I56)</f>
        <v>88096.709999999992</v>
      </c>
      <c r="J50" s="24"/>
      <c r="K50" s="24">
        <f>SUM(K51:K56)</f>
        <v>281462.69</v>
      </c>
      <c r="L50" s="24">
        <f>+SUM(L51:L58)</f>
        <v>2420234.2000000002</v>
      </c>
      <c r="M50" s="24">
        <f>+SUM(M51:M58)</f>
        <v>1050</v>
      </c>
      <c r="N50" s="18">
        <f>SUM(N51:N57)</f>
        <v>3854218.1399999997</v>
      </c>
    </row>
    <row r="51" spans="1:23" x14ac:dyDescent="0.25">
      <c r="A51" s="11" t="s">
        <v>50</v>
      </c>
      <c r="B51" s="7">
        <v>17659971</v>
      </c>
      <c r="C51" s="9">
        <v>0</v>
      </c>
      <c r="D51" s="9">
        <v>1753.48</v>
      </c>
      <c r="E51" s="9">
        <v>176692.2</v>
      </c>
      <c r="F51" s="9"/>
      <c r="G51" s="9">
        <v>0</v>
      </c>
      <c r="H51" s="9"/>
      <c r="I51" s="9"/>
      <c r="J51" s="9"/>
      <c r="K51" s="9"/>
      <c r="L51" s="9">
        <v>1176696</v>
      </c>
      <c r="M51" s="9"/>
      <c r="N51" s="8">
        <f t="shared" ref="N51:N58" si="17">SUM(C51:M51)</f>
        <v>1355141.68</v>
      </c>
      <c r="W51" s="3"/>
    </row>
    <row r="52" spans="1:23" ht="30" x14ac:dyDescent="0.25">
      <c r="A52" s="11" t="s">
        <v>51</v>
      </c>
      <c r="B52" s="7">
        <v>411800</v>
      </c>
      <c r="C52" s="9">
        <v>0</v>
      </c>
      <c r="D52" s="9">
        <v>0</v>
      </c>
      <c r="E52" s="9">
        <v>0</v>
      </c>
      <c r="F52" s="9"/>
      <c r="G52" s="9">
        <v>0</v>
      </c>
      <c r="H52" s="9"/>
      <c r="I52" s="9"/>
      <c r="J52" s="9"/>
      <c r="K52" s="9"/>
      <c r="L52" s="9">
        <v>1212077.04</v>
      </c>
      <c r="M52" s="9">
        <v>1050</v>
      </c>
      <c r="N52" s="8">
        <f t="shared" si="17"/>
        <v>1213127.04</v>
      </c>
      <c r="W52" s="3"/>
    </row>
    <row r="53" spans="1:23" ht="30" x14ac:dyDescent="0.25">
      <c r="A53" s="11" t="s">
        <v>52</v>
      </c>
      <c r="B53" s="7">
        <v>5326723</v>
      </c>
      <c r="C53" s="9">
        <v>0</v>
      </c>
      <c r="D53" s="9">
        <v>0</v>
      </c>
      <c r="E53" s="9">
        <v>0</v>
      </c>
      <c r="F53" s="9"/>
      <c r="G53" s="9">
        <v>0</v>
      </c>
      <c r="H53" s="9"/>
      <c r="I53" s="9"/>
      <c r="J53" s="9"/>
      <c r="K53" s="9"/>
      <c r="L53" s="9"/>
      <c r="M53" s="9"/>
      <c r="N53" s="8">
        <f t="shared" si="17"/>
        <v>0</v>
      </c>
      <c r="W53" s="3"/>
    </row>
    <row r="54" spans="1:23" ht="30" x14ac:dyDescent="0.25">
      <c r="A54" s="11" t="s">
        <v>53</v>
      </c>
      <c r="B54" s="7">
        <v>26433700</v>
      </c>
      <c r="C54" s="9">
        <v>0</v>
      </c>
      <c r="D54" s="9">
        <v>0</v>
      </c>
      <c r="E54" s="9">
        <v>13912.2</v>
      </c>
      <c r="F54" s="9"/>
      <c r="G54" s="9">
        <v>12744</v>
      </c>
      <c r="H54" s="38">
        <v>7080</v>
      </c>
      <c r="I54" s="38">
        <v>21054.03</v>
      </c>
      <c r="J54" s="38"/>
      <c r="K54" s="38"/>
      <c r="L54" s="38"/>
      <c r="M54" s="38"/>
      <c r="N54" s="8">
        <f t="shared" si="17"/>
        <v>54790.229999999996</v>
      </c>
      <c r="W54" s="3"/>
    </row>
    <row r="55" spans="1:23" ht="30" x14ac:dyDescent="0.25">
      <c r="A55" s="11" t="s">
        <v>54</v>
      </c>
      <c r="B55" s="7">
        <v>15203230</v>
      </c>
      <c r="C55" s="9">
        <v>0</v>
      </c>
      <c r="D55" s="9">
        <v>370785.59</v>
      </c>
      <c r="E55" s="9">
        <v>345064.67</v>
      </c>
      <c r="F55" s="9"/>
      <c r="G55" s="9">
        <v>3162.4</v>
      </c>
      <c r="H55" s="38">
        <v>132180</v>
      </c>
      <c r="I55" s="38">
        <v>67042.679999999993</v>
      </c>
      <c r="J55" s="38"/>
      <c r="K55" s="38">
        <v>281462.69</v>
      </c>
      <c r="L55" s="38">
        <v>31461.16</v>
      </c>
      <c r="M55" s="38"/>
      <c r="N55" s="8">
        <f t="shared" si="17"/>
        <v>1231159.19</v>
      </c>
      <c r="W55" s="3"/>
    </row>
    <row r="56" spans="1:23" x14ac:dyDescent="0.25">
      <c r="A56" s="11" t="s">
        <v>55</v>
      </c>
      <c r="B56" s="7">
        <v>890836</v>
      </c>
      <c r="C56" s="9">
        <v>0</v>
      </c>
      <c r="D56" s="9">
        <v>0</v>
      </c>
      <c r="E56" s="9"/>
      <c r="F56" s="9"/>
      <c r="G56" s="9">
        <v>0</v>
      </c>
      <c r="H56" s="9"/>
      <c r="I56" s="9"/>
      <c r="J56" s="9"/>
      <c r="K56" s="9"/>
      <c r="L56" s="9"/>
      <c r="M56" s="9"/>
      <c r="N56" s="8">
        <f t="shared" si="17"/>
        <v>0</v>
      </c>
      <c r="W56" s="3"/>
    </row>
    <row r="57" spans="1:23" x14ac:dyDescent="0.25">
      <c r="A57" s="11" t="s">
        <v>56</v>
      </c>
      <c r="B57" s="23">
        <v>840000</v>
      </c>
      <c r="C57" s="9"/>
      <c r="D57" s="9">
        <v>0</v>
      </c>
      <c r="E57" s="9"/>
      <c r="F57" s="9"/>
      <c r="G57" s="9">
        <v>0</v>
      </c>
      <c r="H57" s="9"/>
      <c r="I57" s="9"/>
      <c r="J57" s="9"/>
      <c r="K57" s="9"/>
      <c r="L57" s="9"/>
      <c r="M57" s="9"/>
      <c r="N57" s="8">
        <f t="shared" si="17"/>
        <v>0</v>
      </c>
      <c r="W57" s="3"/>
    </row>
    <row r="58" spans="1:23" ht="30" x14ac:dyDescent="0.25">
      <c r="A58" s="11" t="s">
        <v>57</v>
      </c>
      <c r="B58" s="7">
        <v>165154563</v>
      </c>
      <c r="C58" s="9">
        <v>0</v>
      </c>
      <c r="D58" s="9">
        <v>0</v>
      </c>
      <c r="E58" s="9"/>
      <c r="F58" s="9"/>
      <c r="G58" s="9">
        <v>0</v>
      </c>
      <c r="H58" s="9"/>
      <c r="I58" s="9"/>
      <c r="J58" s="9"/>
      <c r="K58" s="9"/>
      <c r="L58" s="9"/>
      <c r="M58" s="9"/>
      <c r="N58" s="8">
        <f t="shared" si="17"/>
        <v>0</v>
      </c>
      <c r="W58" s="3"/>
    </row>
    <row r="59" spans="1:23" s="10" customFormat="1" x14ac:dyDescent="0.25">
      <c r="A59" s="31" t="s">
        <v>58</v>
      </c>
      <c r="B59" s="30">
        <f>SUM(B60:B61)</f>
        <v>190500000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32">
        <f>SUM(N60:N61)</f>
        <v>0</v>
      </c>
    </row>
    <row r="60" spans="1:23" x14ac:dyDescent="0.25">
      <c r="A60" s="14" t="s">
        <v>59</v>
      </c>
      <c r="B60" s="7">
        <v>15500000</v>
      </c>
      <c r="C60" s="9"/>
      <c r="D60" s="9">
        <v>0</v>
      </c>
      <c r="E60" s="9"/>
      <c r="F60" s="9"/>
      <c r="G60" s="9">
        <v>0</v>
      </c>
      <c r="H60" s="9"/>
      <c r="I60" s="9"/>
      <c r="J60" s="9"/>
      <c r="K60" s="9"/>
      <c r="L60" s="9"/>
      <c r="M60" s="9"/>
      <c r="N60" s="5">
        <f>SUM(C60:C60)</f>
        <v>0</v>
      </c>
      <c r="W60" s="3"/>
    </row>
    <row r="61" spans="1:23" x14ac:dyDescent="0.25">
      <c r="A61" s="14" t="s">
        <v>60</v>
      </c>
      <c r="B61" s="7">
        <v>175000000</v>
      </c>
      <c r="C61" s="9"/>
      <c r="D61" s="9">
        <v>0</v>
      </c>
      <c r="E61" s="9"/>
      <c r="F61" s="9"/>
      <c r="G61" s="9">
        <v>0</v>
      </c>
      <c r="H61" s="9"/>
      <c r="I61" s="9"/>
      <c r="J61" s="9"/>
      <c r="K61" s="9"/>
      <c r="L61" s="9"/>
      <c r="M61" s="9"/>
      <c r="N61" s="5">
        <f t="shared" ref="N61:N66" si="18">SUM(C61:C61)</f>
        <v>0</v>
      </c>
      <c r="W61" s="3"/>
    </row>
    <row r="62" spans="1:23" s="10" customFormat="1" ht="30" x14ac:dyDescent="0.25">
      <c r="A62" s="31" t="s">
        <v>61</v>
      </c>
      <c r="B62" s="33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18">
        <f t="shared" si="18"/>
        <v>0</v>
      </c>
    </row>
    <row r="63" spans="1:23" x14ac:dyDescent="0.25">
      <c r="A63" s="1" t="s">
        <v>62</v>
      </c>
      <c r="B63" s="7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5">
        <f t="shared" si="18"/>
        <v>0</v>
      </c>
      <c r="W63" s="3"/>
    </row>
    <row r="64" spans="1:23" ht="30" x14ac:dyDescent="0.25">
      <c r="A64" s="1" t="s">
        <v>63</v>
      </c>
      <c r="B64" s="7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5">
        <f t="shared" si="18"/>
        <v>0</v>
      </c>
      <c r="W64" s="3"/>
    </row>
    <row r="65" spans="1:24" s="10" customFormat="1" x14ac:dyDescent="0.25">
      <c r="A65" s="31" t="s">
        <v>64</v>
      </c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18">
        <f t="shared" si="18"/>
        <v>0</v>
      </c>
    </row>
    <row r="66" spans="1:24" x14ac:dyDescent="0.25">
      <c r="A66" s="1" t="s">
        <v>65</v>
      </c>
      <c r="B66" s="7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5">
        <f t="shared" si="18"/>
        <v>0</v>
      </c>
      <c r="W66" s="3"/>
    </row>
    <row r="67" spans="1:24" x14ac:dyDescent="0.25">
      <c r="A67" s="1" t="s">
        <v>66</v>
      </c>
      <c r="B67" s="7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5">
        <f>SUM(C67:C67)</f>
        <v>0</v>
      </c>
      <c r="W67" s="3"/>
    </row>
    <row r="68" spans="1:24" ht="30" x14ac:dyDescent="0.25">
      <c r="A68" s="1" t="s">
        <v>67</v>
      </c>
      <c r="B68" s="7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5">
        <f>SUM(C68:C68)</f>
        <v>0</v>
      </c>
      <c r="W68" s="3"/>
    </row>
    <row r="69" spans="1:24" s="10" customFormat="1" x14ac:dyDescent="0.25">
      <c r="A69" s="15" t="s">
        <v>68</v>
      </c>
      <c r="B69" s="17">
        <f>B59+B50+B42+B34+B25+B15+B9</f>
        <v>3366336226</v>
      </c>
      <c r="C69" s="16">
        <f t="shared" ref="C69:I69" si="19">C59+C50+C42+C34+C25+C15+C9</f>
        <v>61559469.07</v>
      </c>
      <c r="D69" s="16">
        <f t="shared" si="19"/>
        <v>179774952.59999999</v>
      </c>
      <c r="E69" s="16">
        <f t="shared" si="19"/>
        <v>132478393.69</v>
      </c>
      <c r="F69" s="16">
        <f t="shared" si="19"/>
        <v>131145845.48</v>
      </c>
      <c r="G69" s="16">
        <f t="shared" si="19"/>
        <v>104579674.88</v>
      </c>
      <c r="H69" s="16">
        <f t="shared" si="19"/>
        <v>105340718.05</v>
      </c>
      <c r="I69" s="16">
        <f t="shared" si="19"/>
        <v>203846233.39999998</v>
      </c>
      <c r="J69" s="41">
        <v>111238391.83</v>
      </c>
      <c r="K69" s="16">
        <f t="shared" ref="K69" si="20">K59+K50+K42+K34+K25+K15+K9</f>
        <v>192033077.25</v>
      </c>
      <c r="L69" s="16"/>
      <c r="M69" s="16"/>
      <c r="N69" s="17">
        <f>+N50+N34+N25+N15+N9</f>
        <v>1740868120.78</v>
      </c>
      <c r="O69" s="3"/>
      <c r="P69" s="3"/>
      <c r="Q69" s="3"/>
      <c r="R69" s="3"/>
      <c r="S69" s="3"/>
      <c r="T69" s="3"/>
      <c r="U69" s="3"/>
      <c r="V69" s="3"/>
      <c r="W69" s="23"/>
      <c r="X69" s="3"/>
    </row>
    <row r="70" spans="1:24" x14ac:dyDescent="0.25">
      <c r="A70" s="13" t="s">
        <v>69</v>
      </c>
      <c r="C70" s="5">
        <v>0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>
        <v>0</v>
      </c>
    </row>
    <row r="71" spans="1:24" x14ac:dyDescent="0.25">
      <c r="A71" s="13" t="s">
        <v>70</v>
      </c>
      <c r="C71" s="5">
        <v>0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>
        <v>0</v>
      </c>
      <c r="O71" s="21"/>
    </row>
    <row r="72" spans="1:24" ht="30" x14ac:dyDescent="0.25">
      <c r="A72" s="1" t="s">
        <v>71</v>
      </c>
      <c r="C72" s="5">
        <v>0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>
        <v>0</v>
      </c>
    </row>
    <row r="73" spans="1:24" ht="30" x14ac:dyDescent="0.25">
      <c r="A73" s="1" t="s">
        <v>72</v>
      </c>
      <c r="C73" s="5">
        <v>0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>
        <v>0</v>
      </c>
    </row>
    <row r="74" spans="1:24" x14ac:dyDescent="0.25">
      <c r="A74" s="13" t="s">
        <v>73</v>
      </c>
      <c r="C74" s="5">
        <v>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>
        <v>0</v>
      </c>
    </row>
    <row r="75" spans="1:24" x14ac:dyDescent="0.25">
      <c r="A75" s="1" t="s">
        <v>74</v>
      </c>
      <c r="C75" s="5">
        <v>0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>
        <v>0</v>
      </c>
    </row>
    <row r="76" spans="1:24" x14ac:dyDescent="0.25">
      <c r="A76" s="1" t="s">
        <v>75</v>
      </c>
      <c r="C76" s="5">
        <v>0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>
        <v>0</v>
      </c>
    </row>
    <row r="77" spans="1:24" x14ac:dyDescent="0.25">
      <c r="A77" s="13" t="s">
        <v>76</v>
      </c>
      <c r="C77" s="5">
        <v>0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>
        <v>0</v>
      </c>
    </row>
    <row r="78" spans="1:24" ht="30" x14ac:dyDescent="0.25">
      <c r="A78" s="1" t="s">
        <v>77</v>
      </c>
      <c r="C78" s="5">
        <v>0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>
        <v>0</v>
      </c>
    </row>
    <row r="79" spans="1:24" x14ac:dyDescent="0.25">
      <c r="A79" s="15" t="s">
        <v>78</v>
      </c>
      <c r="B79" s="24"/>
      <c r="C79" s="18">
        <v>0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>
        <v>0</v>
      </c>
      <c r="P79" s="10"/>
    </row>
    <row r="81" spans="1:19" x14ac:dyDescent="0.25">
      <c r="A81" s="19" t="s">
        <v>79</v>
      </c>
      <c r="B81" s="36">
        <f>B69</f>
        <v>3366336226</v>
      </c>
      <c r="C81" s="20">
        <f t="shared" ref="C81:I81" si="21">C69</f>
        <v>61559469.07</v>
      </c>
      <c r="D81" s="20">
        <f t="shared" si="21"/>
        <v>179774952.59999999</v>
      </c>
      <c r="E81" s="20">
        <f t="shared" si="21"/>
        <v>132478393.69</v>
      </c>
      <c r="F81" s="20">
        <f t="shared" si="21"/>
        <v>131145845.48</v>
      </c>
      <c r="G81" s="20">
        <f t="shared" si="21"/>
        <v>104579674.88</v>
      </c>
      <c r="H81" s="20">
        <f t="shared" si="21"/>
        <v>105340718.05</v>
      </c>
      <c r="I81" s="20">
        <f t="shared" si="21"/>
        <v>203846233.39999998</v>
      </c>
      <c r="J81" s="20"/>
      <c r="K81" s="20">
        <f t="shared" ref="K81" si="22">K69</f>
        <v>192033077.25</v>
      </c>
      <c r="L81" s="20"/>
      <c r="M81" s="20"/>
      <c r="N81" s="20">
        <f>N69</f>
        <v>1740868120.78</v>
      </c>
      <c r="O81" s="39"/>
    </row>
    <row r="82" spans="1:19" ht="14.25" customHeight="1" x14ac:dyDescent="0.25">
      <c r="A82" s="51"/>
      <c r="B82" s="51"/>
    </row>
    <row r="83" spans="1:19" ht="13.5" customHeight="1" x14ac:dyDescent="0.25">
      <c r="A83" s="51"/>
      <c r="B83" s="51"/>
      <c r="C83" s="51"/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1:19" ht="14.25" customHeight="1" x14ac:dyDescent="0.25">
      <c r="A84" s="21"/>
      <c r="B84" s="37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</row>
    <row r="87" spans="1:19" x14ac:dyDescent="0.25">
      <c r="B87" s="52" t="s">
        <v>80</v>
      </c>
      <c r="C87" s="52"/>
      <c r="D87" s="26"/>
      <c r="E87" s="26"/>
      <c r="F87" s="26"/>
      <c r="G87" s="26"/>
      <c r="H87" s="26" t="s">
        <v>81</v>
      </c>
      <c r="I87" s="26"/>
      <c r="J87" s="26"/>
      <c r="K87" s="26"/>
      <c r="L87" s="26"/>
      <c r="M87" s="26"/>
      <c r="Q87" s="53" t="s">
        <v>81</v>
      </c>
      <c r="R87" s="53"/>
      <c r="S87" s="53"/>
    </row>
    <row r="91" spans="1:19" x14ac:dyDescent="0.25">
      <c r="B91" s="52" t="s">
        <v>94</v>
      </c>
      <c r="C91" s="52"/>
      <c r="D91" s="26"/>
      <c r="E91" s="26"/>
      <c r="F91" s="26"/>
      <c r="G91" s="26"/>
      <c r="H91" s="26" t="s">
        <v>96</v>
      </c>
      <c r="I91" s="26"/>
      <c r="J91" s="26"/>
      <c r="K91" s="26"/>
      <c r="L91" s="26"/>
      <c r="M91" s="26"/>
      <c r="Q91" s="53" t="s">
        <v>82</v>
      </c>
      <c r="R91" s="53"/>
      <c r="S91" s="53"/>
    </row>
    <row r="92" spans="1:19" x14ac:dyDescent="0.25">
      <c r="B92" s="49" t="s">
        <v>95</v>
      </c>
      <c r="C92" s="49"/>
      <c r="D92" s="25"/>
      <c r="E92" s="25"/>
      <c r="F92" s="25"/>
      <c r="G92" s="25"/>
      <c r="H92" s="25" t="s">
        <v>93</v>
      </c>
      <c r="I92" s="25"/>
      <c r="J92" s="25"/>
      <c r="K92" s="25"/>
      <c r="L92" s="25"/>
      <c r="M92" s="25"/>
      <c r="Q92" s="50" t="s">
        <v>83</v>
      </c>
      <c r="R92" s="50"/>
      <c r="S92" s="50"/>
    </row>
  </sheetData>
  <mergeCells count="8">
    <mergeCell ref="B92:C92"/>
    <mergeCell ref="Q92:S92"/>
    <mergeCell ref="A82:B82"/>
    <mergeCell ref="A83:C83"/>
    <mergeCell ref="B87:C87"/>
    <mergeCell ref="Q87:S87"/>
    <mergeCell ref="B91:C91"/>
    <mergeCell ref="Q91:S91"/>
  </mergeCells>
  <phoneticPr fontId="9" type="noConversion"/>
  <pageMargins left="0.7" right="0.7" top="0.75" bottom="0.75" header="0.3" footer="0.3"/>
  <pageSetup scale="32" fitToWidth="2" fitToHeight="2" orientation="landscape" r:id="rId1"/>
  <rowBreaks count="1" manualBreakCount="1">
    <brk id="50" max="14" man="1"/>
  </rowBreaks>
  <ignoredErrors>
    <ignoredError sqref="N71:N75 N69:N70 N42:N50 N59:N68 N10:N41 N51:N5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mensual</vt:lpstr>
      <vt:lpstr>'Ejecución mensual'!Área_de_impresión</vt:lpstr>
    </vt:vector>
  </TitlesOfParts>
  <Company>CDEEE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Noelia Minerva Cruz Matias</dc:creator>
  <cp:lastModifiedBy>Juana Rosalía Lorenzo Quezada</cp:lastModifiedBy>
  <cp:lastPrinted>2022-12-20T22:15:16Z</cp:lastPrinted>
  <dcterms:created xsi:type="dcterms:W3CDTF">2021-12-02T17:58:55Z</dcterms:created>
  <dcterms:modified xsi:type="dcterms:W3CDTF">2022-12-20T22:15:23Z</dcterms:modified>
</cp:coreProperties>
</file>