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ya.mercedes\Desktop\Informes de Metas Fisicas\2022\"/>
    </mc:Choice>
  </mc:AlternateContent>
  <xr:revisionPtr revIDLastSave="0" documentId="13_ncr:1_{F984E88A-F82A-45F7-8AA6-DAD5C05A2D65}" xr6:coauthVersionLast="47" xr6:coauthVersionMax="47" xr10:uidLastSave="{00000000-0000-0000-0000-000000000000}"/>
  <bookViews>
    <workbookView xWindow="-120" yWindow="-120" windowWidth="24240" windowHeight="13140" activeTab="5" xr2:uid="{00000000-000D-0000-FFFF-FFFF00000000}"/>
  </bookViews>
  <sheets>
    <sheet name="6505" sheetId="1" r:id="rId1"/>
    <sheet name="6515" sheetId="2" r:id="rId2"/>
    <sheet name="6816" sheetId="3" r:id="rId3"/>
    <sheet name="6817" sheetId="4" r:id="rId4"/>
    <sheet name="6818" sheetId="5" r:id="rId5"/>
    <sheet name="6819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5" l="1"/>
  <c r="B45" i="2"/>
  <c r="B45" i="1"/>
  <c r="B43" i="6"/>
  <c r="I30" i="6"/>
  <c r="D30" i="6"/>
  <c r="F30" i="6" s="1"/>
  <c r="H30" i="6" s="1"/>
  <c r="J30" i="6" s="1"/>
  <c r="I29" i="6"/>
  <c r="D29" i="6"/>
  <c r="J29" i="6" s="1"/>
  <c r="I25" i="6"/>
  <c r="C16" i="6"/>
  <c r="C15" i="6"/>
  <c r="C14" i="6"/>
  <c r="B43" i="5" l="1"/>
  <c r="I30" i="5"/>
  <c r="D30" i="5"/>
  <c r="F30" i="5" s="1"/>
  <c r="H30" i="5" s="1"/>
  <c r="J30" i="5" s="1"/>
  <c r="J29" i="5"/>
  <c r="I29" i="5"/>
  <c r="D29" i="5"/>
  <c r="I25" i="5"/>
  <c r="C16" i="5"/>
  <c r="C15" i="5"/>
  <c r="C14" i="5"/>
  <c r="I30" i="4" l="1"/>
  <c r="F30" i="4"/>
  <c r="H30" i="4" s="1"/>
  <c r="J30" i="4" s="1"/>
  <c r="D30" i="4"/>
  <c r="I29" i="4"/>
  <c r="D29" i="4"/>
  <c r="J29" i="4" s="1"/>
  <c r="I25" i="4"/>
  <c r="C16" i="4"/>
  <c r="C15" i="4"/>
  <c r="C14" i="4"/>
  <c r="I30" i="3" l="1"/>
  <c r="F30" i="3"/>
  <c r="H30" i="3" s="1"/>
  <c r="J30" i="3" s="1"/>
  <c r="J29" i="3"/>
  <c r="I29" i="3"/>
  <c r="I25" i="3"/>
  <c r="C16" i="3"/>
  <c r="C15" i="3"/>
  <c r="C14" i="3"/>
  <c r="I30" i="2" l="1"/>
  <c r="F30" i="2"/>
  <c r="H30" i="2" s="1"/>
  <c r="J30" i="2" s="1"/>
  <c r="J29" i="2"/>
  <c r="I29" i="2"/>
  <c r="I25" i="2"/>
  <c r="C16" i="2"/>
  <c r="C15" i="2"/>
  <c r="C14" i="2"/>
  <c r="F30" i="1" l="1"/>
  <c r="H30" i="1" s="1"/>
  <c r="J30" i="1" l="1"/>
  <c r="I30" i="1"/>
  <c r="J29" i="1"/>
  <c r="I29" i="1"/>
  <c r="I25" i="1"/>
  <c r="C16" i="1"/>
  <c r="C15" i="1"/>
  <c r="C14" i="1"/>
</calcChain>
</file>

<file path=xl/sharedStrings.xml><?xml version="1.0" encoding="utf-8"?>
<sst xmlns="http://schemas.openxmlformats.org/spreadsheetml/2006/main" count="442" uniqueCount="108">
  <si>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</si>
  <si>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</si>
  <si>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</si>
  <si>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</si>
  <si>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</si>
  <si>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</si>
  <si>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</si>
  <si>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</si>
  <si>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</si>
  <si>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</si>
  <si>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</si>
  <si>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</si>
  <si>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</si>
  <si>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</si>
  <si>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</si>
  <si>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</si>
  <si>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</si>
  <si>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</si>
  <si>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</si>
  <si>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</si>
  <si>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</si>
  <si>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</si>
  <si>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</si>
  <si>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</si>
  <si>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</si>
  <si>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</si>
  <si>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</si>
  <si>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</si>
  <si>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</si>
  <si>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</si>
  <si>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</si>
  <si>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</si>
  <si>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</si>
  <si>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</si>
  <si>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</si>
  <si>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</si>
  <si>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</si>
  <si>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</si>
  <si>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</si>
  <si>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</si>
  <si>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</si>
  <si>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</si>
  <si>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</si>
  <si>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</si>
  <si>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</si>
  <si>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</si>
  <si>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</si>
  <si>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</si>
  <si>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</si>
  <si>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</si>
  <si>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Informe de Evaluación Trimestral de las Metas Físicas-Financieras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</si>
  <si>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</si>
  <si>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</si>
  <si>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</si>
  <si>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</si>
  <si>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</si>
  <si>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</si>
  <si>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</si>
  <si>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</si>
  <si>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</si>
  <si>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</si>
  <si>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</si>
  <si>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</si>
  <si>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</si>
  <si>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</si>
  <si>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6505-Personas fisicas y juridicas reciben de otorgamientos de concesiones de exploración y explotación Minera.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</si>
  <si>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</si>
  <si>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</si>
  <si>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Se otorgaron un total de 8 Resoluciones de exploración minera, correspondiente al trimestre enero - marzo 2022.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</si>
  <si>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</si>
  <si>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</si>
  <si>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</si>
  <si>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</si>
  <si>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</si>
  <si>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</si>
  <si>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>6816.- Personas Fisicas y juridicas reciben fiscalizaciones de concesiones de exploraciones y explotaciones mineras.</t>
  </si>
  <si>
    <t xml:space="preserve">Cantidad de fiscalizaciones a concesiones de exploración y  explotación minera y/o plantas de beneficio realizadas. </t>
  </si>
  <si>
    <t xml:space="preserve">Con la aprobación del Plan de Fiscalización, y las coordinaciones correspondientes para los trabajos de campo según la programación definida, el Viceministerio de Minas juntamente con la Dirección General de Minería, durante el período 
enero-marzo 2022, realizó 36 fiscalizaciones mineras aplicando el Protocolo diseñado para la finalidad.
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</si>
  <si>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</si>
  <si>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</si>
  <si>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</si>
  <si>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</si>
  <si>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</si>
  <si>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Informes de visitas.</t>
  </si>
  <si>
    <t>6817.- Empresas públicas y privadas reciben fiscalizaciones de las infraestructuras energéticas.</t>
  </si>
  <si>
    <t>Se realizaran las fiscalizaciones a las infraestructuras  para validar el cumplimiento de las mismas.</t>
  </si>
  <si>
    <t xml:space="preserve">Esta actividad consiste en inspecionar las ejecutorias de los planes de mantenimiento realizados a las infraestruturas energéticas. Para el trimestre enero - marzo 2022 se realizaron 10 visitas a infraestructuras energéticas, según lo programado. 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</si>
  <si>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</si>
  <si>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</si>
  <si>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</si>
  <si>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>6818.-Comunidades rurales y urbanas reciben acciones para el desearrollo energetico.</t>
  </si>
  <si>
    <t xml:space="preserve">Cantidad de comunidades electrificadas. </t>
  </si>
  <si>
    <t>6818.- Comunidades rurales y urbanas reciben acciones para el desarrollo energetico.</t>
  </si>
  <si>
    <t xml:space="preserve">Electrificar a comunidades rurales y urbanas sin acceso a electricidad. </t>
  </si>
  <si>
    <t xml:space="preserve">Durante el trimestre enero - marzo 2022 se electrificaron 8 comunidades en el territorio nacional.  </t>
  </si>
  <si>
    <t>Regulacion y desarrollo energetico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</si>
  <si>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</si>
  <si>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</si>
  <si>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</si>
  <si>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</si>
  <si>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>6819.-Personas fisicas y juridicas reciben formacion para el uso, desarrollo y ahorro de la energia.</t>
  </si>
  <si>
    <t xml:space="preserve">Durante el trimestre enero - marzo 2022,  se logró impactar a 736 personas de los centros educativos que participaron. </t>
  </si>
  <si>
    <t>6515-. Adquisición de nuevos datos de líneas sísmicas 2D de alta definición (5,000 kms.) en cuencas costa afuera en el sur y el norte del país.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</si>
  <si>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</si>
  <si>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</si>
  <si>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21 de julio 2022</t>
  </si>
  <si>
    <t>Programación Anual</t>
  </si>
  <si>
    <t>Ejecución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</si>
</sst>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4" fontId="25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2" xfId="0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89" dataDxfId="87" headerRowBorderDxfId="88" tableBorderDxfId="86" totalsRowBorderDxfId="85">
  <tableColumns count="10">
    <tableColumn id="1" xr3:uid="{00000000-0010-0000-0000-000001000000}" name="Producto" dataDxfId="84"/>
    <tableColumn id="2" xr3:uid="{00000000-0010-0000-0000-000002000000}" name="Indicador" dataDxfId="83"/>
    <tableColumn id="3" xr3:uid="{00000000-0010-0000-0000-000003000000}" name="Física_x000a_(A)" dataDxfId="82"/>
    <tableColumn id="4" xr3:uid="{00000000-0010-0000-0000-000004000000}" name="Financiera_x000a_(B)" dataDxfId="81"/>
    <tableColumn id="9" xr3:uid="{00000000-0010-0000-0000-000009000000}" name="Física_x000a_(C)" dataDxfId="80"/>
    <tableColumn id="10" xr3:uid="{00000000-0010-0000-0000-00000A000000}" name="Financiera_x000a_(D)" dataDxfId="79">
      <calculatedColumnFormula>Tabla1[[#This Row],[Financiera
(B)]]/4</calculatedColumnFormula>
    </tableColumn>
    <tableColumn id="5" xr3:uid="{00000000-0010-0000-0000-000005000000}" name="Física _x000a_(E)" dataDxfId="78"/>
    <tableColumn id="6" xr3:uid="{00000000-0010-0000-0000-000006000000}" name="Financiera _x000a_ (F)" dataDxfId="77">
      <calculatedColumnFormula>Tabla1[[#This Row],[Financiera
(D)]]</calculatedColumnFormula>
    </tableColumn>
    <tableColumn id="7" xr3:uid="{00000000-0010-0000-0000-000007000000}" name="Física _x000a_(%)_x000a_ G=E/C" dataDxfId="76" dataCellStyle="Porcentaje">
      <calculatedColumnFormula>IF(G29&gt;0,G29/C29,0)</calculatedColumnFormula>
    </tableColumn>
    <tableColumn id="8" xr3:uid="{00000000-0010-0000-0000-000008000000}" name="Financiero _x000a_(%) _x000a_H=F/D" dataDxfId="7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28:J30" totalsRowShown="0" headerRowDxfId="74" dataDxfId="72" headerRowBorderDxfId="73" tableBorderDxfId="71" totalsRowBorderDxfId="70">
  <tableColumns count="10">
    <tableColumn id="1" xr3:uid="{00000000-0010-0000-0100-000001000000}" name="Producto" dataDxfId="69"/>
    <tableColumn id="2" xr3:uid="{00000000-0010-0000-0100-000002000000}" name="Indicador" dataDxfId="68"/>
    <tableColumn id="3" xr3:uid="{00000000-0010-0000-0100-000003000000}" name="Física_x000a_(A)" dataDxfId="67"/>
    <tableColumn id="4" xr3:uid="{00000000-0010-0000-0100-000004000000}" name="Financiera_x000a_(B)" dataDxfId="66"/>
    <tableColumn id="9" xr3:uid="{00000000-0010-0000-0100-000009000000}" name="Física_x000a_(C)" dataDxfId="65"/>
    <tableColumn id="10" xr3:uid="{00000000-0010-0000-0100-00000A000000}" name="Financiera_x000a_(D)" dataDxfId="64">
      <calculatedColumnFormula>Tabla13[[#This Row],[Financiera
(B)]]/4</calculatedColumnFormula>
    </tableColumn>
    <tableColumn id="5" xr3:uid="{00000000-0010-0000-0100-000005000000}" name="Física _x000a_(E)" dataDxfId="63"/>
    <tableColumn id="6" xr3:uid="{00000000-0010-0000-0100-000006000000}" name="Financiera _x000a_ (F)" dataDxfId="62">
      <calculatedColumnFormula>Tabla13[[#This Row],[Financiera
(D)]]</calculatedColumnFormula>
    </tableColumn>
    <tableColumn id="7" xr3:uid="{00000000-0010-0000-0100-000007000000}" name="Física _x000a_(%)_x000a_ G=E/C" dataDxfId="61" dataCellStyle="Porcentaje">
      <calculatedColumnFormula>IF(G29&gt;0,G29/C29,0)</calculatedColumnFormula>
    </tableColumn>
    <tableColumn id="8" xr3:uid="{00000000-0010-0000-0100-000008000000}" name="Financiero _x000a_(%) _x000a_H=F/D" dataDxfId="60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4" displayName="Tabla14" ref="A28:J30" totalsRowShown="0" headerRowDxfId="59" dataDxfId="57" headerRowBorderDxfId="58" tableBorderDxfId="56" totalsRowBorderDxfId="55">
  <tableColumns count="10">
    <tableColumn id="1" xr3:uid="{00000000-0010-0000-0200-000001000000}" name="Producto" dataDxfId="54"/>
    <tableColumn id="2" xr3:uid="{00000000-0010-0000-0200-000002000000}" name="Indicador" dataDxfId="53"/>
    <tableColumn id="3" xr3:uid="{00000000-0010-0000-0200-000003000000}" name="Física_x000a_(A)" dataDxfId="52"/>
    <tableColumn id="4" xr3:uid="{00000000-0010-0000-0200-000004000000}" name="Financiera_x000a_(B)" dataDxfId="51"/>
    <tableColumn id="9" xr3:uid="{00000000-0010-0000-0200-000009000000}" name="Física_x000a_(C)" dataDxfId="50"/>
    <tableColumn id="10" xr3:uid="{00000000-0010-0000-0200-00000A000000}" name="Financiera_x000a_(D)" dataDxfId="49">
      <calculatedColumnFormula>Tabla14[[#This Row],[Financiera
(B)]]/4</calculatedColumnFormula>
    </tableColumn>
    <tableColumn id="5" xr3:uid="{00000000-0010-0000-0200-000005000000}" name="Física _x000a_(E)" dataDxfId="48"/>
    <tableColumn id="6" xr3:uid="{00000000-0010-0000-0200-000006000000}" name="Financiera _x000a_ (F)" dataDxfId="47">
      <calculatedColumnFormula>Tabla14[[#This Row],[Financiera
(D)]]</calculatedColumnFormula>
    </tableColumn>
    <tableColumn id="7" xr3:uid="{00000000-0010-0000-0200-000007000000}" name="Física _x000a_(%)_x000a_ G=E/C" dataDxfId="46" dataCellStyle="Porcentaje">
      <calculatedColumnFormula>IF(G29&gt;0,G29/C29,0)</calculatedColumnFormula>
    </tableColumn>
    <tableColumn id="8" xr3:uid="{00000000-0010-0000-0200-000008000000}" name="Financiero _x000a_(%) _x000a_H=F/D" dataDxfId="4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5" displayName="Tabla15" ref="A28:J30" totalsRowShown="0" headerRowDxfId="44" dataDxfId="42" headerRowBorderDxfId="43" tableBorderDxfId="41" totalsRowBorderDxfId="40">
  <tableColumns count="10">
    <tableColumn id="1" xr3:uid="{00000000-0010-0000-0300-000001000000}" name="Producto" dataDxfId="39"/>
    <tableColumn id="2" xr3:uid="{00000000-0010-0000-0300-000002000000}" name="Indicador" dataDxfId="38"/>
    <tableColumn id="3" xr3:uid="{00000000-0010-0000-0300-000003000000}" name="Física_x000a_(A)" dataDxfId="37"/>
    <tableColumn id="4" xr3:uid="{00000000-0010-0000-0300-000004000000}" name="Financiera_x000a_(B)" dataDxfId="36">
      <calculatedColumnFormula>+C25</calculatedColumnFormula>
    </tableColumn>
    <tableColumn id="9" xr3:uid="{00000000-0010-0000-0300-000009000000}" name="Física_x000a_(C)" dataDxfId="35"/>
    <tableColumn id="10" xr3:uid="{00000000-0010-0000-0300-00000A000000}" name="Financiera_x000a_(D)" dataDxfId="34">
      <calculatedColumnFormula>Tabla15[[#This Row],[Financiera
(B)]]/4</calculatedColumnFormula>
    </tableColumn>
    <tableColumn id="5" xr3:uid="{00000000-0010-0000-0300-000005000000}" name="Física _x000a_(E)" dataDxfId="33"/>
    <tableColumn id="6" xr3:uid="{00000000-0010-0000-0300-000006000000}" name="Financiera _x000a_ (F)" dataDxfId="32">
      <calculatedColumnFormula>Tabla15[[#This Row],[Financiera
(D)]]</calculatedColumnFormula>
    </tableColumn>
    <tableColumn id="7" xr3:uid="{00000000-0010-0000-0300-000007000000}" name="Física _x000a_(%)_x000a_ G=E/C" dataDxfId="31" dataCellStyle="Porcentaje">
      <calculatedColumnFormula>IF(G29&gt;0,G29/C29,0)</calculatedColumnFormula>
    </tableColumn>
    <tableColumn id="8" xr3:uid="{00000000-0010-0000-0300-000008000000}" name="Financiero _x000a_(%) _x000a_H=F/D" dataDxfId="30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16" displayName="Tabla16" ref="A28:J30" totalsRowShown="0" headerRowDxfId="29" dataDxfId="27" headerRowBorderDxfId="28" tableBorderDxfId="26" totalsRowBorderDxfId="25">
  <tableColumns count="10">
    <tableColumn id="1" xr3:uid="{00000000-0010-0000-0400-000001000000}" name="Producto" dataDxfId="24"/>
    <tableColumn id="2" xr3:uid="{00000000-0010-0000-0400-000002000000}" name="Indicador" dataDxfId="23"/>
    <tableColumn id="3" xr3:uid="{00000000-0010-0000-0400-000003000000}" name="Física_x000a_(A)" dataDxfId="22"/>
    <tableColumn id="4" xr3:uid="{00000000-0010-0000-0400-000004000000}" name="Financiera_x000a_(B)" dataDxfId="21">
      <calculatedColumnFormula>+C25</calculatedColumnFormula>
    </tableColumn>
    <tableColumn id="9" xr3:uid="{00000000-0010-0000-0400-000009000000}" name="Física_x000a_(C)" dataDxfId="20"/>
    <tableColumn id="10" xr3:uid="{00000000-0010-0000-0400-00000A000000}" name="Financiera_x000a_(D)" dataDxfId="19">
      <calculatedColumnFormula>Tabla16[[#This Row],[Financiera
(B)]]/4</calculatedColumnFormula>
    </tableColumn>
    <tableColumn id="5" xr3:uid="{00000000-0010-0000-0400-000005000000}" name="Física _x000a_(E)" dataDxfId="18"/>
    <tableColumn id="6" xr3:uid="{00000000-0010-0000-0400-000006000000}" name="Financiera _x000a_ (F)" dataDxfId="17">
      <calculatedColumnFormula>Tabla16[[#This Row],[Financiera
(D)]]</calculatedColumnFormula>
    </tableColumn>
    <tableColumn id="7" xr3:uid="{00000000-0010-0000-0400-000007000000}" name="Física _x000a_(%)_x000a_ G=E/C" dataDxfId="16" dataCellStyle="Porcentaje">
      <calculatedColumnFormula>IF(G29&gt;0,G29/C29,0)</calculatedColumnFormula>
    </tableColumn>
    <tableColumn id="8" xr3:uid="{00000000-0010-0000-0400-000008000000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7" displayName="Tabla17" ref="A28:J30" totalsRowShown="0" headerRowDxfId="14" dataDxfId="12" headerRowBorderDxfId="13" tableBorderDxfId="11" totalsRowBorderDxfId="10">
  <tableColumns count="10">
    <tableColumn id="1" xr3:uid="{00000000-0010-0000-0500-000001000000}" name="Producto" dataDxfId="9"/>
    <tableColumn id="2" xr3:uid="{00000000-0010-0000-0500-000002000000}" name="Indicador" dataDxfId="8"/>
    <tableColumn id="3" xr3:uid="{00000000-0010-0000-0500-000003000000}" name="Física_x000a_(A)" dataDxfId="7"/>
    <tableColumn id="4" xr3:uid="{00000000-0010-0000-0500-000004000000}" name="Financiera_x000a_(B)" dataDxfId="6">
      <calculatedColumnFormula>+C25</calculatedColumnFormula>
    </tableColumn>
    <tableColumn id="9" xr3:uid="{00000000-0010-0000-0500-000009000000}" name="Física_x000a_(C)" dataDxfId="5"/>
    <tableColumn id="10" xr3:uid="{00000000-0010-0000-0500-00000A000000}" name="Financiera_x000a_(D)" dataDxfId="4">
      <calculatedColumnFormula>Tabla17[[#This Row],[Financiera
(B)]]/4</calculatedColumnFormula>
    </tableColumn>
    <tableColumn id="5" xr3:uid="{00000000-0010-0000-0500-000005000000}" name="Física _x000a_(E)" dataDxfId="3"/>
    <tableColumn id="6" xr3:uid="{00000000-0010-0000-0500-000006000000}" name="Financiera _x000a_ (F)" dataDxfId="2">
      <calculatedColumnFormula>Tabla17[[#This Row],[Financiera
(D)]]</calculatedColumnFormula>
    </tableColumn>
    <tableColumn id="7" xr3:uid="{00000000-0010-0000-0500-000007000000}" name="Física _x000a_(%)_x000a_ G=E/C" dataDxfId="1" dataCellStyle="Porcentaje">
      <calculatedColumnFormula>IF(G29&gt;0,G29/C29,0)</calculatedColumnFormula>
    </tableColumn>
    <tableColumn id="8" xr3:uid="{00000000-0010-0000-05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opLeftCell="A16" workbookViewId="0">
      <selection activeCell="C27" sqref="C27:H2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1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>
        <v>44926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1" t="s">
        <v>63</v>
      </c>
      <c r="C18" s="51"/>
      <c r="D18" s="51"/>
      <c r="E18" s="51"/>
      <c r="F18" s="51"/>
      <c r="G18" s="51"/>
      <c r="H18" s="51"/>
      <c r="I18" s="51"/>
      <c r="J18" s="52"/>
    </row>
    <row r="19" spans="1:11" ht="33" customHeight="1" x14ac:dyDescent="0.25">
      <c r="A19" s="9" t="s">
        <v>16</v>
      </c>
      <c r="B19" s="53" t="s">
        <v>64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56</v>
      </c>
      <c r="C20" s="53"/>
      <c r="D20" s="53"/>
      <c r="E20" s="53"/>
      <c r="F20" s="53"/>
      <c r="G20" s="53"/>
      <c r="H20" s="53"/>
      <c r="I20" s="53"/>
      <c r="J20" s="54"/>
    </row>
    <row r="21" spans="1:11" ht="60" customHeight="1" x14ac:dyDescent="0.25">
      <c r="A21" s="9" t="s">
        <v>38</v>
      </c>
      <c r="B21" s="53" t="s">
        <v>67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129439123</v>
      </c>
      <c r="B25" s="64"/>
      <c r="C25" s="70">
        <v>129439123</v>
      </c>
      <c r="D25" s="71"/>
      <c r="E25" s="72"/>
      <c r="F25" s="70">
        <v>57611505.68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4" t="s">
        <v>65</v>
      </c>
      <c r="B29" s="35" t="s">
        <v>66</v>
      </c>
      <c r="C29" s="13">
        <v>12</v>
      </c>
      <c r="D29" s="14">
        <v>129439123</v>
      </c>
      <c r="E29" s="14">
        <v>12</v>
      </c>
      <c r="F29" s="14">
        <v>129439123</v>
      </c>
      <c r="G29" s="15">
        <v>24</v>
      </c>
      <c r="H29" s="14">
        <v>57611505.68</v>
      </c>
      <c r="I29" s="16">
        <f>IF(G29&gt;0,G29/C29,0)</f>
        <v>2</v>
      </c>
      <c r="J29" s="17">
        <f>IF(H29&gt;0,H29/D29,0)</f>
        <v>0.44508572327085372</v>
      </c>
    </row>
    <row r="30" spans="1:11" x14ac:dyDescent="0.25">
      <c r="A30" s="18"/>
      <c r="B30" s="19"/>
      <c r="C30" s="20"/>
      <c r="D30" s="21"/>
      <c r="E30" s="21"/>
      <c r="F30" s="21">
        <f>Tabla1[[#This Row],[Financiera
(B)]]/4</f>
        <v>0</v>
      </c>
      <c r="G30" s="22"/>
      <c r="H30" s="21">
        <f>Tabla1[[#This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 t="s">
        <v>65</v>
      </c>
      <c r="C33" s="53"/>
      <c r="D33" s="53"/>
      <c r="E33" s="53"/>
      <c r="F33" s="53"/>
      <c r="G33" s="53"/>
      <c r="H33" s="53"/>
      <c r="I33" s="53"/>
      <c r="J33" s="54"/>
    </row>
    <row r="34" spans="1:11" ht="30" x14ac:dyDescent="0.25">
      <c r="A34" s="23" t="s">
        <v>31</v>
      </c>
      <c r="B34" s="53" t="s">
        <v>64</v>
      </c>
      <c r="C34" s="53"/>
      <c r="D34" s="53"/>
      <c r="E34" s="53"/>
      <c r="F34" s="53"/>
      <c r="G34" s="53"/>
      <c r="H34" s="53"/>
      <c r="I34" s="53"/>
      <c r="J34" s="54"/>
    </row>
    <row r="35" spans="1:11" ht="42.75" customHeight="1" x14ac:dyDescent="0.25">
      <c r="A35" s="23" t="s">
        <v>32</v>
      </c>
      <c r="B35" s="53" t="s">
        <v>68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v>129439123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>
        <f>+H29</f>
        <v>57611505.68</v>
      </c>
      <c r="G45" s="39" t="s">
        <v>61</v>
      </c>
      <c r="H45" s="39"/>
      <c r="I45" s="39"/>
    </row>
  </sheetData>
  <mergeCells count="50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I29: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topLeftCell="A25" workbookViewId="0">
      <selection activeCell="C27" sqref="C27:H2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4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 t="s">
        <v>105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3" t="s">
        <v>69</v>
      </c>
      <c r="C18" s="53"/>
      <c r="D18" s="53"/>
      <c r="E18" s="53"/>
      <c r="F18" s="53"/>
      <c r="G18" s="53"/>
      <c r="H18" s="53"/>
      <c r="I18" s="53"/>
      <c r="J18" s="54"/>
    </row>
    <row r="19" spans="1:11" ht="33" customHeight="1" x14ac:dyDescent="0.25">
      <c r="A19" s="9" t="s">
        <v>16</v>
      </c>
      <c r="B19" s="53" t="s">
        <v>70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71</v>
      </c>
      <c r="C20" s="53"/>
      <c r="D20" s="53"/>
      <c r="E20" s="53"/>
      <c r="F20" s="53"/>
      <c r="G20" s="53"/>
      <c r="H20" s="53"/>
      <c r="I20" s="53"/>
      <c r="J20" s="54"/>
    </row>
    <row r="21" spans="1:11" ht="78" customHeight="1" x14ac:dyDescent="0.25">
      <c r="A21" s="9" t="s">
        <v>38</v>
      </c>
      <c r="B21" s="53" t="s">
        <v>72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358510122</v>
      </c>
      <c r="B25" s="64"/>
      <c r="C25" s="70">
        <v>358510122</v>
      </c>
      <c r="D25" s="71"/>
      <c r="E25" s="72"/>
      <c r="F25" s="70">
        <v>6924215.7800000003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ht="15" customHeight="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4" t="s">
        <v>102</v>
      </c>
      <c r="B29" s="35" t="s">
        <v>104</v>
      </c>
      <c r="C29" s="13">
        <v>1</v>
      </c>
      <c r="D29" s="14">
        <v>358510122</v>
      </c>
      <c r="E29" s="14">
        <v>1</v>
      </c>
      <c r="F29" s="14">
        <v>358510122</v>
      </c>
      <c r="G29" s="15">
        <v>1</v>
      </c>
      <c r="H29" s="36">
        <v>6924215.7800000003</v>
      </c>
      <c r="I29" s="16">
        <f>IF(G29&gt;0,G29/C29,0)</f>
        <v>1</v>
      </c>
      <c r="J29" s="17">
        <f>IF(H29&gt;0,H29/D29,0)</f>
        <v>1.9313864114553509E-2</v>
      </c>
    </row>
    <row r="30" spans="1:11" x14ac:dyDescent="0.25">
      <c r="A30" s="18"/>
      <c r="B30" s="19"/>
      <c r="C30" s="20"/>
      <c r="D30" s="21"/>
      <c r="E30" s="21"/>
      <c r="F30" s="21">
        <f>Tabla13[[#This Row],[Financiera
(B)]]/4</f>
        <v>0</v>
      </c>
      <c r="G30" s="22"/>
      <c r="H30" s="21">
        <f>Tabla13[[#This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>
        <v>6515</v>
      </c>
      <c r="C33" s="53"/>
      <c r="D33" s="53"/>
      <c r="E33" s="53"/>
      <c r="F33" s="53"/>
      <c r="G33" s="53"/>
      <c r="H33" s="53"/>
      <c r="I33" s="53"/>
      <c r="J33" s="54"/>
    </row>
    <row r="34" spans="1:11" ht="30" x14ac:dyDescent="0.25">
      <c r="A34" s="23" t="s">
        <v>31</v>
      </c>
      <c r="B34" s="53" t="s">
        <v>103</v>
      </c>
      <c r="C34" s="53"/>
      <c r="D34" s="53"/>
      <c r="E34" s="53"/>
      <c r="F34" s="53"/>
      <c r="G34" s="53"/>
      <c r="H34" s="53"/>
      <c r="I34" s="53"/>
      <c r="J34" s="54"/>
    </row>
    <row r="35" spans="1:11" ht="42.75" customHeight="1" x14ac:dyDescent="0.25">
      <c r="A35" s="23" t="s">
        <v>32</v>
      </c>
      <c r="B35" s="53" t="s">
        <v>104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v>358510122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>
        <f>+H29</f>
        <v>6924215.7800000003</v>
      </c>
      <c r="G45" s="39" t="s">
        <v>61</v>
      </c>
      <c r="H45" s="39"/>
      <c r="I45" s="39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 H30" xr:uid="{00000000-0002-0000-01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topLeftCell="A19" workbookViewId="0">
      <selection activeCell="C27" sqref="C27:H2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4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 t="s">
        <v>105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3" t="s">
        <v>73</v>
      </c>
      <c r="C18" s="53"/>
      <c r="D18" s="53"/>
      <c r="E18" s="53"/>
      <c r="F18" s="53"/>
      <c r="G18" s="53"/>
      <c r="H18" s="53"/>
      <c r="I18" s="53"/>
      <c r="J18" s="54"/>
    </row>
    <row r="19" spans="1:11" ht="33" customHeight="1" x14ac:dyDescent="0.25">
      <c r="A19" s="9" t="s">
        <v>16</v>
      </c>
      <c r="B19" s="53" t="s">
        <v>74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56</v>
      </c>
      <c r="C20" s="53"/>
      <c r="D20" s="53"/>
      <c r="E20" s="53"/>
      <c r="F20" s="53"/>
      <c r="G20" s="53"/>
      <c r="H20" s="53"/>
      <c r="I20" s="53"/>
      <c r="J20" s="54"/>
    </row>
    <row r="21" spans="1:11" ht="60" customHeight="1" x14ac:dyDescent="0.25">
      <c r="A21" s="9" t="s">
        <v>38</v>
      </c>
      <c r="B21" s="53" t="s">
        <v>67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4622499</v>
      </c>
      <c r="B25" s="64"/>
      <c r="C25" s="70">
        <v>4622499</v>
      </c>
      <c r="D25" s="71"/>
      <c r="E25" s="72"/>
      <c r="F25" s="70">
        <v>3588523.22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ht="15" customHeight="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4" t="s">
        <v>75</v>
      </c>
      <c r="B29" s="35" t="s">
        <v>76</v>
      </c>
      <c r="C29" s="13">
        <v>76</v>
      </c>
      <c r="D29" s="14">
        <v>4622499</v>
      </c>
      <c r="E29" s="14">
        <v>76</v>
      </c>
      <c r="F29" s="14">
        <v>4622499</v>
      </c>
      <c r="G29" s="15">
        <v>106</v>
      </c>
      <c r="H29" s="14">
        <v>3588523.22</v>
      </c>
      <c r="I29" s="16">
        <f>IF(G29&gt;0,G29/C29,0)</f>
        <v>1.3947368421052631</v>
      </c>
      <c r="J29" s="17">
        <f>IF(H29&gt;0,H29/D29,0)</f>
        <v>0.77631671093925603</v>
      </c>
    </row>
    <row r="30" spans="1:11" x14ac:dyDescent="0.25">
      <c r="A30" s="18"/>
      <c r="B30" s="19"/>
      <c r="C30" s="20"/>
      <c r="D30" s="21"/>
      <c r="E30" s="21"/>
      <c r="F30" s="21">
        <f>Tabla14[[#This Row],[Financiera
(B)]]/4</f>
        <v>0</v>
      </c>
      <c r="G30" s="22"/>
      <c r="H30" s="21">
        <f>Tabla14[[#This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 t="s">
        <v>75</v>
      </c>
      <c r="C33" s="53"/>
      <c r="D33" s="53"/>
      <c r="E33" s="53"/>
      <c r="F33" s="53"/>
      <c r="G33" s="53"/>
      <c r="H33" s="53"/>
      <c r="I33" s="53"/>
      <c r="J33" s="54"/>
    </row>
    <row r="34" spans="1:11" ht="30" x14ac:dyDescent="0.25">
      <c r="A34" s="23" t="s">
        <v>31</v>
      </c>
      <c r="B34" s="53" t="s">
        <v>74</v>
      </c>
      <c r="C34" s="53"/>
      <c r="D34" s="53"/>
      <c r="E34" s="53"/>
      <c r="F34" s="53"/>
      <c r="G34" s="53"/>
      <c r="H34" s="53"/>
      <c r="I34" s="53"/>
      <c r="J34" s="54"/>
    </row>
    <row r="35" spans="1:11" ht="62.25" customHeight="1" x14ac:dyDescent="0.25">
      <c r="A35" s="23" t="s">
        <v>32</v>
      </c>
      <c r="B35" s="53" t="s">
        <v>77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v>4622499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/>
      <c r="G45" s="39" t="s">
        <v>61</v>
      </c>
      <c r="H45" s="39"/>
      <c r="I45" s="39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5"/>
  <sheetViews>
    <sheetView topLeftCell="A16" workbookViewId="0">
      <selection activeCell="C27" sqref="C27:H2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4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 t="s">
        <v>105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3" t="s">
        <v>78</v>
      </c>
      <c r="C18" s="53"/>
      <c r="D18" s="53"/>
      <c r="E18" s="53"/>
      <c r="F18" s="53"/>
      <c r="G18" s="53"/>
      <c r="H18" s="53"/>
      <c r="I18" s="53"/>
      <c r="J18" s="54"/>
    </row>
    <row r="19" spans="1:11" ht="33" customHeight="1" x14ac:dyDescent="0.25">
      <c r="A19" s="9" t="s">
        <v>16</v>
      </c>
      <c r="B19" s="53" t="s">
        <v>79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80</v>
      </c>
      <c r="C20" s="53"/>
      <c r="D20" s="53"/>
      <c r="E20" s="53"/>
      <c r="F20" s="53"/>
      <c r="G20" s="53"/>
      <c r="H20" s="53"/>
      <c r="I20" s="53"/>
      <c r="J20" s="54"/>
    </row>
    <row r="21" spans="1:11" ht="60" customHeight="1" x14ac:dyDescent="0.25">
      <c r="A21" s="9" t="s">
        <v>38</v>
      </c>
      <c r="B21" s="53" t="s">
        <v>81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38420564</v>
      </c>
      <c r="B25" s="64"/>
      <c r="C25" s="70">
        <v>38420564</v>
      </c>
      <c r="D25" s="71"/>
      <c r="E25" s="72"/>
      <c r="F25" s="70">
        <v>29262621.399999999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ht="15" customHeight="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4" t="s">
        <v>82</v>
      </c>
      <c r="B29" s="35" t="s">
        <v>83</v>
      </c>
      <c r="C29" s="13">
        <v>50</v>
      </c>
      <c r="D29" s="14">
        <f t="shared" ref="D29:D30" si="0">+C25</f>
        <v>38420564</v>
      </c>
      <c r="E29" s="14">
        <v>50</v>
      </c>
      <c r="F29" s="14">
        <v>38420564</v>
      </c>
      <c r="G29" s="15">
        <v>52</v>
      </c>
      <c r="H29" s="14">
        <v>29262621.399999999</v>
      </c>
      <c r="I29" s="16">
        <f>IF(G29&gt;0,G29/C29,0)</f>
        <v>1.04</v>
      </c>
      <c r="J29" s="17">
        <f>IF(H29&gt;0,H29/D29,0)</f>
        <v>0.76163955844063091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Tabla15[[#This Row],[Financiera
(B)]]/4</f>
        <v>0</v>
      </c>
      <c r="G30" s="22"/>
      <c r="H30" s="21">
        <f>Tabla15[[#This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 t="s">
        <v>84</v>
      </c>
      <c r="C33" s="53"/>
      <c r="D33" s="53"/>
      <c r="E33" s="53"/>
      <c r="F33" s="53"/>
      <c r="G33" s="53"/>
      <c r="H33" s="53"/>
      <c r="I33" s="53"/>
      <c r="J33" s="54"/>
    </row>
    <row r="34" spans="1:11" ht="30" x14ac:dyDescent="0.25">
      <c r="A34" s="23" t="s">
        <v>31</v>
      </c>
      <c r="B34" s="53" t="s">
        <v>85</v>
      </c>
      <c r="C34" s="53"/>
      <c r="D34" s="53"/>
      <c r="E34" s="53"/>
      <c r="F34" s="53"/>
      <c r="G34" s="53"/>
      <c r="H34" s="53"/>
      <c r="I34" s="53"/>
      <c r="J34" s="54"/>
    </row>
    <row r="35" spans="1:11" ht="42.75" customHeight="1" x14ac:dyDescent="0.25">
      <c r="A35" s="23" t="s">
        <v>32</v>
      </c>
      <c r="B35" s="53" t="s">
        <v>86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v>38420564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/>
      <c r="G45" s="39" t="s">
        <v>61</v>
      </c>
      <c r="H45" s="39"/>
      <c r="I45" s="39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 xr:uid="{00000000-0002-0000-0300-000000000000}"/>
    <dataValidation allowBlank="1" showInputMessage="1" prompt="Nombre del capítulo" sqref="B8:J10" xr:uid="{00000000-0002-0000-0300-000001000000}"/>
    <dataValidation allowBlank="1" showInputMessage="1" showErrorMessage="1" prompt="¿A quién va dirigido el programa?, ¿qué característica tiene esta población que requiere ser beneficiada?" sqref="B20:J20" xr:uid="{00000000-0002-0000-0300-000002000000}"/>
    <dataValidation allowBlank="1" showInputMessage="1" showErrorMessage="1" prompt="Nombre del producto" sqref="B33:J33" xr:uid="{00000000-0002-0000-0300-000003000000}"/>
    <dataValidation allowBlank="1" showInputMessage="1" showErrorMessage="1" prompt="1. Describir lo plasmado en el presupuesto_x000a_2. Describir lo alcanzado en términos financieros y de producción " sqref="B35:J35" xr:uid="{00000000-0002-0000-0300-000004000000}"/>
    <dataValidation allowBlank="1" showInputMessage="1" showErrorMessage="1" prompt="De existir desvío, explicar razones." sqref="B36:J36" xr:uid="{00000000-0002-0000-0300-000005000000}"/>
    <dataValidation allowBlank="1" showInputMessage="1" showErrorMessage="1" prompt="Oportunidades de mejora identificadas" sqref="A39:J40" xr:uid="{00000000-0002-0000-0300-000006000000}"/>
    <dataValidation allowBlank="1" showInputMessage="1" showErrorMessage="1" prompt="Presupuesto del programa" sqref="A25:C25 F25" xr:uid="{00000000-0002-0000-0300-000007000000}"/>
    <dataValidation allowBlank="1" showInputMessage="1" showErrorMessage="1" prompt="¿En qué consiste el programa?" sqref="B34:J34 B19:J19" xr:uid="{00000000-0002-0000-0300-000008000000}"/>
    <dataValidation allowBlank="1" showInputMessage="1" showErrorMessage="1" prompt="Nombre de cada producto" sqref="A28:A30" xr:uid="{00000000-0002-0000-0300-000009000000}"/>
    <dataValidation allowBlank="1" showInputMessage="1" showErrorMessage="1" prompt="Nombre del indicador" sqref="B28:B30" xr:uid="{00000000-0002-0000-0300-00000A000000}"/>
    <dataValidation allowBlank="1" showInputMessage="1" showErrorMessage="1" prompt="Meta anual del indicador" sqref="C28:C30 E28" xr:uid="{00000000-0002-0000-0300-00000B000000}"/>
    <dataValidation allowBlank="1" showInputMessage="1" showErrorMessage="1" prompt="Monto presupuestado para el producto" sqref="D28:D30 E29:F30 F28" xr:uid="{00000000-0002-0000-0300-00000C000000}"/>
    <dataValidation allowBlank="1" showInputMessage="1" showErrorMessage="1" prompt="Meta alcanzada en el trimestre" sqref="G28:G30" xr:uid="{00000000-0002-0000-0300-00000D000000}"/>
    <dataValidation allowBlank="1" showInputMessage="1" showErrorMessage="1" prompt="Monto ejecutado en el trimestre" sqref="H28:H30" xr:uid="{00000000-0002-0000-03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5"/>
  <sheetViews>
    <sheetView topLeftCell="A20" workbookViewId="0">
      <selection activeCell="C27" sqref="C27:H2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4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 t="s">
        <v>105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3" t="s">
        <v>87</v>
      </c>
      <c r="C18" s="53"/>
      <c r="D18" s="53"/>
      <c r="E18" s="53"/>
      <c r="F18" s="53"/>
      <c r="G18" s="53"/>
      <c r="H18" s="53"/>
      <c r="I18" s="53"/>
      <c r="J18" s="54"/>
    </row>
    <row r="19" spans="1:11" ht="33" customHeight="1" x14ac:dyDescent="0.25">
      <c r="A19" s="9" t="s">
        <v>16</v>
      </c>
      <c r="B19" s="53" t="s">
        <v>88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56</v>
      </c>
      <c r="C20" s="53"/>
      <c r="D20" s="53"/>
      <c r="E20" s="53"/>
      <c r="F20" s="53"/>
      <c r="G20" s="53"/>
      <c r="H20" s="53"/>
      <c r="I20" s="53"/>
      <c r="J20" s="54"/>
    </row>
    <row r="21" spans="1:11" ht="74.25" customHeight="1" x14ac:dyDescent="0.25">
      <c r="A21" s="9" t="s">
        <v>38</v>
      </c>
      <c r="B21" s="53" t="s">
        <v>89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640058936</v>
      </c>
      <c r="B25" s="64"/>
      <c r="C25" s="70">
        <v>640058936</v>
      </c>
      <c r="D25" s="71"/>
      <c r="E25" s="72"/>
      <c r="F25" s="70">
        <v>631505954.91999996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ht="15" customHeight="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4" t="s">
        <v>90</v>
      </c>
      <c r="B29" s="35" t="s">
        <v>91</v>
      </c>
      <c r="C29" s="13">
        <v>30</v>
      </c>
      <c r="D29" s="14">
        <f t="shared" ref="D29:D30" si="0">+C25</f>
        <v>640058936</v>
      </c>
      <c r="E29" s="14">
        <v>30</v>
      </c>
      <c r="F29" s="14">
        <v>640058936</v>
      </c>
      <c r="G29" s="15">
        <v>76</v>
      </c>
      <c r="H29" s="14">
        <v>631505954.91999996</v>
      </c>
      <c r="I29" s="16">
        <f>IF(G29&gt;0,G29/C29,0)</f>
        <v>2.5333333333333332</v>
      </c>
      <c r="J29" s="17">
        <f>IF(H29&gt;0,H29/D29,0)</f>
        <v>0.98663719760956503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Tabla16[[#This Row],[Financiera
(B)]]/4</f>
        <v>0</v>
      </c>
      <c r="G30" s="22"/>
      <c r="H30" s="21">
        <f>Tabla16[[#This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 t="s">
        <v>92</v>
      </c>
      <c r="C33" s="53"/>
      <c r="D33" s="53"/>
      <c r="E33" s="53"/>
      <c r="F33" s="53"/>
      <c r="G33" s="53"/>
      <c r="H33" s="53"/>
      <c r="I33" s="53"/>
      <c r="J33" s="54"/>
    </row>
    <row r="34" spans="1:11" ht="30" x14ac:dyDescent="0.25">
      <c r="A34" s="23" t="s">
        <v>31</v>
      </c>
      <c r="B34" s="53" t="s">
        <v>93</v>
      </c>
      <c r="C34" s="53"/>
      <c r="D34" s="53"/>
      <c r="E34" s="53"/>
      <c r="F34" s="53"/>
      <c r="G34" s="53"/>
      <c r="H34" s="53"/>
      <c r="I34" s="53"/>
      <c r="J34" s="54"/>
    </row>
    <row r="35" spans="1:11" ht="42.75" customHeight="1" x14ac:dyDescent="0.25">
      <c r="A35" s="23" t="s">
        <v>32</v>
      </c>
      <c r="B35" s="53" t="s">
        <v>94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f>+A25</f>
        <v>640058936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>
        <f>+H29</f>
        <v>631505954.91999996</v>
      </c>
      <c r="G45" s="39" t="s">
        <v>61</v>
      </c>
      <c r="H45" s="39"/>
      <c r="I45" s="39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 xr:uid="{00000000-0002-0000-0400-000000000000}"/>
    <dataValidation allowBlank="1" showInputMessage="1" prompt="Nombre del capítulo" sqref="B8:J10" xr:uid="{00000000-0002-0000-0400-000001000000}"/>
    <dataValidation allowBlank="1" showInputMessage="1" showErrorMessage="1" prompt="¿A quién va dirigido el programa?, ¿qué característica tiene esta población que requiere ser beneficiada?" sqref="B20:J20" xr:uid="{00000000-0002-0000-0400-000002000000}"/>
    <dataValidation allowBlank="1" showInputMessage="1" showErrorMessage="1" prompt="Nombre del producto" sqref="B33:J33" xr:uid="{00000000-0002-0000-0400-000003000000}"/>
    <dataValidation allowBlank="1" showInputMessage="1" showErrorMessage="1" prompt="1. Describir lo plasmado en el presupuesto_x000a_2. Describir lo alcanzado en términos financieros y de producción " sqref="B35:J35" xr:uid="{00000000-0002-0000-0400-000004000000}"/>
    <dataValidation allowBlank="1" showInputMessage="1" showErrorMessage="1" prompt="De existir desvío, explicar razones." sqref="B36:J36" xr:uid="{00000000-0002-0000-0400-000005000000}"/>
    <dataValidation allowBlank="1" showInputMessage="1" showErrorMessage="1" prompt="Oportunidades de mejora identificadas" sqref="A39:J40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¿En qué consiste el programa?" sqref="B34:J34 B19:J19" xr:uid="{00000000-0002-0000-0400-000008000000}"/>
    <dataValidation allowBlank="1" showInputMessage="1" showErrorMessage="1" prompt="Nombre de cada producto" sqref="A28:A30" xr:uid="{00000000-0002-0000-0400-000009000000}"/>
    <dataValidation allowBlank="1" showInputMessage="1" showErrorMessage="1" prompt="Nombre del indicador" sqref="B28:B30" xr:uid="{00000000-0002-0000-0400-00000A000000}"/>
    <dataValidation allowBlank="1" showInputMessage="1" showErrorMessage="1" prompt="Meta anual del indicador" sqref="C28:C30 E28" xr:uid="{00000000-0002-0000-0400-00000B000000}"/>
    <dataValidation allowBlank="1" showInputMessage="1" showErrorMessage="1" prompt="Monto presupuestado para el producto" sqref="D28:D30 E29:F30 F28" xr:uid="{00000000-0002-0000-0400-00000C000000}"/>
    <dataValidation allowBlank="1" showInputMessage="1" showErrorMessage="1" prompt="Meta alcanzada en el trimestre" sqref="G28:G30" xr:uid="{00000000-0002-0000-0400-00000D000000}"/>
    <dataValidation allowBlank="1" showInputMessage="1" showErrorMessage="1" prompt="Monto ejecutado en el trimestre" sqref="H28:H30" xr:uid="{00000000-0002-0000-04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tabSelected="1" topLeftCell="A28" workbookViewId="0">
      <selection activeCell="F25" sqref="F25:H2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4"/>
      <c r="B1" s="76" t="s">
        <v>50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75" thickBot="1" x14ac:dyDescent="0.3">
      <c r="A2" s="25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4.75" thickBot="1" x14ac:dyDescent="0.3">
      <c r="A3" s="26"/>
      <c r="B3" s="82" t="s">
        <v>4</v>
      </c>
      <c r="C3" s="83"/>
      <c r="D3" s="82"/>
      <c r="E3" s="83"/>
      <c r="F3" s="83"/>
      <c r="G3" s="83"/>
      <c r="H3" s="84"/>
      <c r="I3" s="30" t="s">
        <v>105</v>
      </c>
      <c r="J3" s="31"/>
      <c r="K3" s="1"/>
    </row>
    <row r="4" spans="1:11" x14ac:dyDescent="0.2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75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2"/>
      <c r="K6" s="1"/>
    </row>
    <row r="7" spans="1:11" ht="15.75" x14ac:dyDescent="0.25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1"/>
    </row>
    <row r="8" spans="1:11" x14ac:dyDescent="0.25">
      <c r="A8" s="4" t="s">
        <v>7</v>
      </c>
      <c r="B8" s="89" t="s">
        <v>51</v>
      </c>
      <c r="C8" s="90"/>
      <c r="D8" s="90"/>
      <c r="E8" s="90"/>
      <c r="F8" s="90"/>
      <c r="G8" s="90"/>
      <c r="H8" s="90"/>
      <c r="I8" s="90"/>
      <c r="J8" s="91"/>
      <c r="K8" s="1"/>
    </row>
    <row r="9" spans="1:11" ht="15" customHeight="1" x14ac:dyDescent="0.25">
      <c r="A9" s="27" t="s">
        <v>36</v>
      </c>
      <c r="B9" s="89" t="s">
        <v>52</v>
      </c>
      <c r="C9" s="90"/>
      <c r="D9" s="90"/>
      <c r="E9" s="90"/>
      <c r="F9" s="90"/>
      <c r="G9" s="90"/>
      <c r="H9" s="90"/>
      <c r="I9" s="90"/>
      <c r="J9" s="91"/>
      <c r="K9" s="1"/>
    </row>
    <row r="10" spans="1:11" x14ac:dyDescent="0.25">
      <c r="A10" s="27" t="s">
        <v>37</v>
      </c>
      <c r="B10" s="89" t="s">
        <v>53</v>
      </c>
      <c r="C10" s="90"/>
      <c r="D10" s="90"/>
      <c r="E10" s="90"/>
      <c r="F10" s="90"/>
      <c r="G10" s="90"/>
      <c r="H10" s="90"/>
      <c r="I10" s="90"/>
      <c r="J10" s="91"/>
      <c r="K10" s="1"/>
    </row>
    <row r="11" spans="1:11" ht="44.25" customHeight="1" x14ac:dyDescent="0.25">
      <c r="A11" s="4" t="s">
        <v>8</v>
      </c>
      <c r="B11" s="53" t="s">
        <v>55</v>
      </c>
      <c r="C11" s="92"/>
      <c r="D11" s="92"/>
      <c r="E11" s="92"/>
      <c r="F11" s="92"/>
      <c r="G11" s="92"/>
      <c r="H11" s="92"/>
      <c r="I11" s="92"/>
      <c r="J11" s="93"/>
    </row>
    <row r="12" spans="1:11" ht="49.5" customHeight="1" x14ac:dyDescent="0.25">
      <c r="A12" s="4" t="s">
        <v>9</v>
      </c>
      <c r="B12" s="53" t="s">
        <v>54</v>
      </c>
      <c r="C12" s="92"/>
      <c r="D12" s="92"/>
      <c r="E12" s="92"/>
      <c r="F12" s="92"/>
      <c r="G12" s="92"/>
      <c r="H12" s="92"/>
      <c r="I12" s="92"/>
      <c r="J12" s="93"/>
    </row>
    <row r="13" spans="1:11" ht="15.75" x14ac:dyDescent="0.25">
      <c r="A13" s="40" t="s">
        <v>10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1" ht="27.75" customHeight="1" x14ac:dyDescent="0.25">
      <c r="A14" s="4" t="s">
        <v>11</v>
      </c>
      <c r="B14" s="28">
        <v>3</v>
      </c>
      <c r="C14" s="37" t="str">
        <f>IFERROR(VLOOKUP(B14,'[1]Validacion datos'!A2:B5,2,FALSE),"")</f>
        <v>DESARROLLO PRODUCTIVO</v>
      </c>
      <c r="D14" s="37"/>
      <c r="E14" s="37"/>
      <c r="F14" s="37"/>
      <c r="G14" s="37"/>
      <c r="H14" s="37"/>
      <c r="I14" s="37"/>
      <c r="J14" s="37"/>
    </row>
    <row r="15" spans="1:11" ht="26.25" customHeight="1" x14ac:dyDescent="0.25">
      <c r="A15" s="4" t="s">
        <v>12</v>
      </c>
      <c r="B15" s="7">
        <v>3.5</v>
      </c>
      <c r="C15" s="37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37"/>
      <c r="E15" s="37"/>
      <c r="F15" s="37"/>
      <c r="G15" s="37"/>
      <c r="H15" s="37"/>
      <c r="I15" s="37"/>
      <c r="J15" s="37"/>
    </row>
    <row r="16" spans="1:11" x14ac:dyDescent="0.25">
      <c r="A16" s="4" t="s">
        <v>13</v>
      </c>
      <c r="B16" s="8" t="s">
        <v>57</v>
      </c>
      <c r="C16" s="50" t="str">
        <f>IFERROR(VLOOKUP(B16,'[1]Validacion datos'!D8:E64,2,FALSE),"")</f>
        <v>Consolidar un entorno adecuado que incentive la inversión para el desarrollo sostenible del sector minero</v>
      </c>
      <c r="D16" s="50"/>
      <c r="E16" s="50"/>
      <c r="F16" s="50"/>
      <c r="G16" s="50"/>
      <c r="H16" s="50"/>
      <c r="I16" s="50"/>
      <c r="J16" s="50"/>
    </row>
    <row r="17" spans="1:1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2"/>
    </row>
    <row r="18" spans="1:11" ht="29.25" customHeight="1" x14ac:dyDescent="0.25">
      <c r="A18" s="4" t="s">
        <v>15</v>
      </c>
      <c r="B18" s="53" t="s">
        <v>95</v>
      </c>
      <c r="C18" s="53"/>
      <c r="D18" s="53"/>
      <c r="E18" s="53"/>
      <c r="F18" s="53"/>
      <c r="G18" s="53"/>
      <c r="H18" s="53"/>
      <c r="I18" s="53"/>
      <c r="J18" s="54"/>
    </row>
    <row r="19" spans="1:11" ht="55.5" customHeight="1" x14ac:dyDescent="0.25">
      <c r="A19" s="9" t="s">
        <v>16</v>
      </c>
      <c r="B19" s="53" t="s">
        <v>96</v>
      </c>
      <c r="C19" s="53"/>
      <c r="D19" s="53"/>
      <c r="E19" s="53"/>
      <c r="F19" s="53"/>
      <c r="G19" s="53"/>
      <c r="H19" s="53"/>
      <c r="I19" s="53"/>
      <c r="J19" s="54"/>
    </row>
    <row r="20" spans="1:11" ht="34.5" customHeight="1" x14ac:dyDescent="0.25">
      <c r="A20" s="9" t="s">
        <v>17</v>
      </c>
      <c r="B20" s="53" t="s">
        <v>56</v>
      </c>
      <c r="C20" s="53"/>
      <c r="D20" s="53"/>
      <c r="E20" s="53"/>
      <c r="F20" s="53"/>
      <c r="G20" s="53"/>
      <c r="H20" s="53"/>
      <c r="I20" s="53"/>
      <c r="J20" s="54"/>
    </row>
    <row r="21" spans="1:11" ht="60" customHeight="1" x14ac:dyDescent="0.25">
      <c r="A21" s="9" t="s">
        <v>38</v>
      </c>
      <c r="B21" s="53" t="s">
        <v>97</v>
      </c>
      <c r="C21" s="53"/>
      <c r="D21" s="53"/>
      <c r="E21" s="53"/>
      <c r="F21" s="53"/>
      <c r="G21" s="53"/>
      <c r="H21" s="53"/>
      <c r="I21" s="53"/>
      <c r="J21" s="54"/>
      <c r="K21" s="1"/>
    </row>
    <row r="22" spans="1:11" ht="15.75" x14ac:dyDescent="0.25">
      <c r="A22" s="40" t="s">
        <v>18</v>
      </c>
      <c r="B22" s="41"/>
      <c r="C22" s="41"/>
      <c r="D22" s="41"/>
      <c r="E22" s="41"/>
      <c r="F22" s="41"/>
      <c r="G22" s="41"/>
      <c r="H22" s="41"/>
      <c r="I22" s="41"/>
      <c r="J22" s="42"/>
    </row>
    <row r="23" spans="1:11" ht="15.75" x14ac:dyDescent="0.25">
      <c r="A23" s="55" t="s">
        <v>19</v>
      </c>
      <c r="B23" s="56"/>
      <c r="C23" s="56"/>
      <c r="D23" s="56"/>
      <c r="E23" s="56"/>
      <c r="F23" s="56"/>
      <c r="G23" s="56"/>
      <c r="H23" s="56"/>
      <c r="I23" s="56"/>
      <c r="J23" s="57"/>
      <c r="K23" s="1"/>
    </row>
    <row r="24" spans="1:11" ht="15" customHeight="1" x14ac:dyDescent="0.25">
      <c r="A24" s="58" t="s">
        <v>20</v>
      </c>
      <c r="B24" s="59"/>
      <c r="C24" s="60" t="s">
        <v>21</v>
      </c>
      <c r="D24" s="62"/>
      <c r="E24" s="62"/>
      <c r="F24" s="62" t="s">
        <v>22</v>
      </c>
      <c r="G24" s="62"/>
      <c r="H24" s="59"/>
      <c r="I24" s="60" t="s">
        <v>23</v>
      </c>
      <c r="J24" s="61"/>
    </row>
    <row r="25" spans="1:11" x14ac:dyDescent="0.25">
      <c r="A25" s="63">
        <v>8443194</v>
      </c>
      <c r="B25" s="64"/>
      <c r="C25" s="70">
        <v>8443194</v>
      </c>
      <c r="D25" s="71"/>
      <c r="E25" s="72"/>
      <c r="F25" s="70">
        <v>4659657.58</v>
      </c>
      <c r="G25" s="71"/>
      <c r="H25" s="72"/>
      <c r="I25" s="65">
        <f>IF(G25&gt;0,G25/C25,0)</f>
        <v>0</v>
      </c>
      <c r="J25" s="66"/>
    </row>
    <row r="26" spans="1:11" ht="15.75" x14ac:dyDescent="0.25">
      <c r="A26" s="55" t="s">
        <v>24</v>
      </c>
      <c r="B26" s="56"/>
      <c r="C26" s="56"/>
      <c r="D26" s="56"/>
      <c r="E26" s="56"/>
      <c r="F26" s="56"/>
      <c r="G26" s="56"/>
      <c r="H26" s="56"/>
      <c r="I26" s="56"/>
      <c r="J26" s="57"/>
      <c r="K26" s="1"/>
    </row>
    <row r="27" spans="1:11" ht="15" customHeight="1" x14ac:dyDescent="0.25">
      <c r="A27" s="5"/>
      <c r="B27"/>
      <c r="C27" s="67" t="s">
        <v>49</v>
      </c>
      <c r="D27" s="68"/>
      <c r="E27" s="67" t="s">
        <v>106</v>
      </c>
      <c r="F27" s="68"/>
      <c r="G27" s="67" t="s">
        <v>107</v>
      </c>
      <c r="H27" s="67"/>
      <c r="I27" s="67" t="s">
        <v>25</v>
      </c>
      <c r="J27" s="6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4" t="s">
        <v>98</v>
      </c>
      <c r="B29" s="35" t="s">
        <v>99</v>
      </c>
      <c r="C29" s="13">
        <v>41</v>
      </c>
      <c r="D29" s="14">
        <f t="shared" ref="D29:D30" si="0">+C25</f>
        <v>8443194</v>
      </c>
      <c r="E29" s="14">
        <v>41</v>
      </c>
      <c r="F29" s="14">
        <v>8443194</v>
      </c>
      <c r="G29" s="15">
        <v>42</v>
      </c>
      <c r="H29" s="14">
        <v>4659657.58</v>
      </c>
      <c r="I29" s="16">
        <f>IF(G29&gt;0,G29/C29,0)</f>
        <v>1.024390243902439</v>
      </c>
      <c r="J29" s="17">
        <f>IF(H29&gt;0,H29/D29,0)</f>
        <v>0.55188327782116575</v>
      </c>
    </row>
    <row r="30" spans="1:11" x14ac:dyDescent="0.25">
      <c r="A30" s="18"/>
      <c r="B30" s="19"/>
      <c r="C30" s="20"/>
      <c r="D30" s="21">
        <f t="shared" si="0"/>
        <v>0</v>
      </c>
      <c r="E30" s="21"/>
      <c r="F30" s="21">
        <f>Tabla17[[#This Row],[Financiera
(B)]]/4</f>
        <v>0</v>
      </c>
      <c r="G30" s="22"/>
      <c r="H30" s="21">
        <f>Tabla17[[#This Row],[Financiera
(D)]]</f>
        <v>0</v>
      </c>
      <c r="I30" s="16">
        <f>IF(G30&gt;0,G30/C30,0)</f>
        <v>0</v>
      </c>
      <c r="J30" s="17">
        <f>IF(H30&gt;0,H30/D30,0)</f>
        <v>0</v>
      </c>
    </row>
    <row r="31" spans="1:11" ht="15.75" x14ac:dyDescent="0.25">
      <c r="A31" s="40" t="s">
        <v>28</v>
      </c>
      <c r="B31" s="41"/>
      <c r="C31" s="41"/>
      <c r="D31" s="41"/>
      <c r="E31" s="41"/>
      <c r="F31" s="41"/>
      <c r="G31" s="41"/>
      <c r="H31" s="41"/>
      <c r="I31" s="41"/>
      <c r="J31" s="42"/>
    </row>
    <row r="32" spans="1:11" ht="15.75" x14ac:dyDescent="0.25">
      <c r="A32" s="55" t="s">
        <v>29</v>
      </c>
      <c r="B32" s="56"/>
      <c r="C32" s="56"/>
      <c r="D32" s="56"/>
      <c r="E32" s="56"/>
      <c r="F32" s="56"/>
      <c r="G32" s="56"/>
      <c r="H32" s="56"/>
      <c r="I32" s="56"/>
      <c r="J32" s="57"/>
      <c r="K32" s="1"/>
    </row>
    <row r="33" spans="1:11" x14ac:dyDescent="0.25">
      <c r="A33" s="23" t="s">
        <v>30</v>
      </c>
      <c r="B33" s="53" t="s">
        <v>100</v>
      </c>
      <c r="C33" s="53"/>
      <c r="D33" s="53"/>
      <c r="E33" s="53"/>
      <c r="F33" s="53"/>
      <c r="G33" s="53"/>
      <c r="H33" s="53"/>
      <c r="I33" s="53"/>
      <c r="J33" s="54"/>
    </row>
    <row r="34" spans="1:11" ht="48" customHeight="1" x14ac:dyDescent="0.25">
      <c r="A34" s="23" t="s">
        <v>31</v>
      </c>
      <c r="B34" s="53" t="s">
        <v>96</v>
      </c>
      <c r="C34" s="53"/>
      <c r="D34" s="53"/>
      <c r="E34" s="53"/>
      <c r="F34" s="53"/>
      <c r="G34" s="53"/>
      <c r="H34" s="53"/>
      <c r="I34" s="53"/>
      <c r="J34" s="54"/>
    </row>
    <row r="35" spans="1:11" ht="42.75" customHeight="1" x14ac:dyDescent="0.25">
      <c r="A35" s="23" t="s">
        <v>32</v>
      </c>
      <c r="B35" s="53" t="s">
        <v>101</v>
      </c>
      <c r="C35" s="53"/>
      <c r="D35" s="53"/>
      <c r="E35" s="53"/>
      <c r="F35" s="53"/>
      <c r="G35" s="53"/>
      <c r="H35" s="53"/>
      <c r="I35" s="53"/>
      <c r="J35" s="54"/>
    </row>
    <row r="36" spans="1:11" ht="30" x14ac:dyDescent="0.25">
      <c r="A36" s="23" t="s">
        <v>33</v>
      </c>
      <c r="B36" s="53"/>
      <c r="C36" s="53"/>
      <c r="D36" s="53"/>
      <c r="E36" s="53"/>
      <c r="F36" s="53"/>
      <c r="G36" s="53"/>
      <c r="H36" s="53"/>
      <c r="I36" s="53"/>
      <c r="J36" s="54"/>
    </row>
    <row r="37" spans="1:11" ht="15.75" x14ac:dyDescent="0.25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2"/>
    </row>
    <row r="38" spans="1:11" ht="15.75" x14ac:dyDescent="0.25">
      <c r="A38" s="43" t="s">
        <v>35</v>
      </c>
      <c r="B38" s="44"/>
      <c r="C38" s="44"/>
      <c r="D38" s="44"/>
      <c r="E38" s="44"/>
      <c r="F38" s="44"/>
      <c r="G38" s="44"/>
      <c r="H38" s="44"/>
      <c r="I38" s="44"/>
      <c r="J38" s="45"/>
      <c r="K38" s="1"/>
    </row>
    <row r="39" spans="1:11" ht="27.75" customHeight="1" x14ac:dyDescent="0.25">
      <c r="A39" s="46" t="s">
        <v>41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1" ht="27.7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ht="30.75" customHeight="1" x14ac:dyDescent="0.25">
      <c r="A41" s="49" t="s">
        <v>42</v>
      </c>
      <c r="B41" s="49"/>
      <c r="C41" s="49"/>
      <c r="D41" s="49"/>
      <c r="E41" s="49"/>
      <c r="F41" s="49"/>
      <c r="G41" s="49"/>
      <c r="H41" s="49"/>
      <c r="I41" s="49"/>
      <c r="J41" s="49"/>
    </row>
    <row r="43" spans="1:11" x14ac:dyDescent="0.25">
      <c r="A43" s="32" t="s">
        <v>58</v>
      </c>
      <c r="B43" s="33">
        <f>+A25</f>
        <v>8443194</v>
      </c>
    </row>
    <row r="44" spans="1:11" x14ac:dyDescent="0.25">
      <c r="A44" s="32" t="s">
        <v>60</v>
      </c>
      <c r="B44" s="33"/>
      <c r="G44" s="38" t="s">
        <v>59</v>
      </c>
      <c r="H44" s="38"/>
      <c r="I44" s="38"/>
    </row>
    <row r="45" spans="1:11" x14ac:dyDescent="0.25">
      <c r="A45" s="32" t="s">
        <v>62</v>
      </c>
      <c r="B45" s="33"/>
      <c r="G45" s="39" t="s">
        <v>61</v>
      </c>
      <c r="H45" s="39"/>
      <c r="I45" s="39"/>
    </row>
  </sheetData>
  <mergeCells count="50">
    <mergeCell ref="A4:J4"/>
    <mergeCell ref="B1:J1"/>
    <mergeCell ref="B2:C2"/>
    <mergeCell ref="D2:H2"/>
    <mergeCell ref="B3:C3"/>
    <mergeCell ref="D3:H3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38:J38"/>
    <mergeCell ref="A39:J39"/>
    <mergeCell ref="A41:J41"/>
    <mergeCell ref="G44:I44"/>
    <mergeCell ref="G45:I45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6505</vt:lpstr>
      <vt:lpstr>6515</vt:lpstr>
      <vt:lpstr>6816</vt:lpstr>
      <vt:lpstr>6817</vt:lpstr>
      <vt:lpstr>6818</vt:lpstr>
      <vt:lpstr>6819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Kenya Mercedes Hernández</cp:lastModifiedBy>
  <cp:lastPrinted>2022-05-11T19:34:47Z</cp:lastPrinted>
  <dcterms:created xsi:type="dcterms:W3CDTF">2021-03-22T15:50:10Z</dcterms:created>
  <dcterms:modified xsi:type="dcterms:W3CDTF">2023-02-14T20:18:28Z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