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M-SRV-006\compartido\DPPP\Depto. PPP\2024\DIGEPRES\"/>
    </mc:Choice>
  </mc:AlternateContent>
  <xr:revisionPtr revIDLastSave="0" documentId="13_ncr:1_{7D08B366-7835-4CC0-B1B0-C7BB09DA70EA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7706" sheetId="1" r:id="rId1"/>
    <sheet name="7707" sheetId="5" r:id="rId2"/>
    <sheet name="7708" sheetId="6" r:id="rId3"/>
    <sheet name="6816-0002" sheetId="3" r:id="rId4"/>
    <sheet name="6817" sheetId="4" r:id="rId5"/>
    <sheet name="6819" sheetId="9" r:id="rId6"/>
    <sheet name="7709" sheetId="2" r:id="rId7"/>
  </sheets>
  <externalReferences>
    <externalReference r:id="rId8"/>
  </externalReferences>
  <definedNames>
    <definedName name="_xlnm.Print_Area" localSheetId="5">'6819'!$A$1:$J$45</definedName>
    <definedName name="_xlnm.Print_Area" localSheetId="0">'7706'!$A$1:$J$45</definedName>
    <definedName name="_xlnm.Print_Area" localSheetId="2">'7708'!$A$1:$J$45</definedName>
    <definedName name="_xlnm.Print_Area" localSheetId="6">'7709'!$A$1:$J$45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J29" i="2"/>
  <c r="C25" i="6" l="1"/>
  <c r="A25" i="6"/>
  <c r="C25" i="5"/>
  <c r="A25" i="5"/>
  <c r="C25" i="9"/>
  <c r="A25" i="9"/>
  <c r="C25" i="4"/>
  <c r="A25" i="4"/>
  <c r="C25" i="3"/>
  <c r="A25" i="3"/>
  <c r="C25" i="2"/>
  <c r="A25" i="2"/>
  <c r="A25" i="1"/>
  <c r="J30" i="2"/>
  <c r="B45" i="3"/>
  <c r="B45" i="2"/>
  <c r="B45" i="1"/>
  <c r="J30" i="1"/>
  <c r="J29" i="9"/>
  <c r="I29" i="9"/>
  <c r="I25" i="9"/>
  <c r="C16" i="9"/>
  <c r="C15" i="9"/>
  <c r="C14" i="9"/>
  <c r="J29" i="6" l="1"/>
  <c r="I29" i="6"/>
  <c r="J29" i="5"/>
  <c r="I29" i="5"/>
  <c r="J29" i="4"/>
  <c r="I29" i="4"/>
  <c r="J29" i="3"/>
  <c r="I29" i="3"/>
  <c r="I29" i="2"/>
  <c r="C15" i="6" l="1"/>
  <c r="I25" i="6" l="1"/>
  <c r="C16" i="6"/>
  <c r="C14" i="6"/>
  <c r="I25" i="5" l="1"/>
  <c r="C16" i="5"/>
  <c r="C15" i="5"/>
  <c r="C14" i="5"/>
  <c r="I25" i="4" l="1"/>
  <c r="C16" i="4"/>
  <c r="C15" i="4"/>
  <c r="C14" i="4"/>
  <c r="I25" i="3" l="1"/>
  <c r="C16" i="3"/>
  <c r="C15" i="3"/>
  <c r="C14" i="3"/>
  <c r="I25" i="2" l="1"/>
  <c r="C16" i="2"/>
  <c r="C15" i="2"/>
  <c r="C14" i="2"/>
  <c r="C16" i="1" l="1"/>
  <c r="C15" i="1"/>
  <c r="C14" i="1"/>
</calcChain>
</file>

<file path=xl/sharedStrings.xml><?xml version="1.0" encoding="utf-8"?>
<sst xmlns="http://schemas.openxmlformats.org/spreadsheetml/2006/main" count="515" uniqueCount="109">
  <si>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</si>
  <si>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</si>
  <si>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</si>
  <si>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</si>
  <si>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</si>
  <si>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</si>
  <si>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</si>
  <si>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</si>
  <si>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</si>
  <si>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</si>
  <si>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</si>
  <si>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</si>
  <si>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</si>
  <si>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</si>
  <si>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</si>
  <si>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</si>
  <si>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</si>
  <si>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</si>
  <si>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</si>
  <si>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</si>
  <si>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</si>
  <si>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</si>
  <si>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</si>
  <si>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</si>
  <si>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</si>
  <si>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</si>
  <si>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</si>
  <si>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</si>
  <si>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</si>
  <si>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</si>
  <si>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</si>
  <si>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</si>
  <si>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</si>
  <si>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</si>
  <si>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</si>
  <si>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</si>
  <si>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</si>
  <si>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</si>
  <si>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</si>
  <si>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</si>
  <si>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</si>
  <si>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</si>
  <si>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</si>
  <si>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</si>
  <si>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</si>
  <si>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</si>
  <si>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</si>
  <si>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</si>
  <si>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</si>
  <si>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</si>
  <si>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</si>
  <si>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</si>
  <si>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</si>
  <si>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</si>
  <si>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</si>
  <si>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</si>
  <si>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</si>
  <si>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</si>
  <si>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</si>
  <si>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</si>
  <si>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</si>
  <si>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</si>
  <si>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</si>
  <si>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</si>
  <si>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</si>
  <si>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</si>
  <si>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</si>
  <si>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</si>
  <si>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</si>
  <si>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</si>
  <si>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</si>
  <si>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</si>
  <si>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</si>
  <si>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</si>
  <si>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</si>
  <si>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</si>
  <si>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</si>
  <si>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</si>
  <si>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</si>
  <si>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</si>
  <si>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</si>
  <si>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</si>
  <si>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</si>
  <si>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</si>
  <si>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</si>
  <si>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</si>
  <si>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</si>
  <si>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</si>
  <si>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</si>
  <si>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</si>
  <si>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</si>
  <si>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</si>
  <si>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</si>
  <si>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</si>
  <si>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</si>
  <si>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</si>
  <si>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</si>
  <si>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</si>
  <si>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</si>
  <si>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</si>
  <si>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>Arsenio Dilone</t>
  </si>
  <si>
    <t>Director Financiero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</si>
  <si>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</si>
  <si>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</si>
  <si>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</si>
  <si>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 xml:space="preserve">En el trimestre octubre-diciembre se  continua con 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</si>
  <si>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>7709  Adquisición de nuevos datos de líneas sísmicas 2D de alta definición (5,000 kms.) en cuencas costa afuera en el sur y el norte del país.</t>
  </si>
  <si>
    <t xml:space="preserve"> Adquisición de nuevos datos de líneas sísmicas 2D de alta definición (5,000 kms.) en cuencas costa afuera en el sur y el norte del país.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</si>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</sst>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4" fontId="23" fillId="0" borderId="39" xfId="0" applyNumberFormat="1" applyFont="1" applyBorder="1" applyAlignment="1" applyProtection="1">
      <alignment horizontal="center" vertical="center" wrapText="1" readingOrder="1"/>
      <protection locked="0"/>
    </xf>
    <xf numFmtId="166" fontId="1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9" borderId="28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24" fillId="0" borderId="22" xfId="0" applyNumberFormat="1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36" xfId="0" applyFont="1" applyBorder="1" applyProtection="1">
      <protection locked="0"/>
    </xf>
    <xf numFmtId="165" fontId="17" fillId="0" borderId="28" xfId="0" applyNumberFormat="1" applyFont="1" applyBorder="1" applyAlignment="1" applyProtection="1">
      <alignment horizontal="center" vertical="top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top" wrapText="1"/>
      <protection locked="0"/>
    </xf>
    <xf numFmtId="10" fontId="17" fillId="0" borderId="28" xfId="2" applyNumberFormat="1" applyFont="1" applyFill="1" applyBorder="1" applyAlignment="1" applyProtection="1">
      <alignment horizontal="center" vertical="top" wrapText="1" readingOrder="1"/>
      <protection locked="0"/>
    </xf>
    <xf numFmtId="167" fontId="17" fillId="0" borderId="25" xfId="0" applyNumberFormat="1" applyFont="1" applyBorder="1" applyAlignment="1" applyProtection="1">
      <alignment horizontal="center" vertical="top" wrapText="1" readingOrder="1"/>
      <protection locked="0"/>
    </xf>
    <xf numFmtId="166" fontId="17" fillId="9" borderId="28" xfId="0" applyNumberFormat="1" applyFont="1" applyFill="1" applyBorder="1" applyAlignment="1" applyProtection="1">
      <alignment horizontal="center" vertical="top" wrapText="1" readingOrder="1"/>
      <protection locked="0"/>
    </xf>
    <xf numFmtId="165" fontId="17" fillId="9" borderId="28" xfId="0" applyNumberFormat="1" applyFont="1" applyFill="1" applyBorder="1" applyAlignment="1" applyProtection="1">
      <alignment horizontal="center" vertical="top" wrapText="1" readingOrder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5" fillId="9" borderId="0" xfId="0" applyFont="1" applyFill="1" applyAlignment="1" applyProtection="1">
      <alignment horizontal="left" vertical="center" wrapText="1"/>
      <protection locked="0"/>
    </xf>
    <xf numFmtId="0" fontId="25" fillId="9" borderId="1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 shrinkToFit="1"/>
      <protection locked="0"/>
    </xf>
    <xf numFmtId="0" fontId="21" fillId="0" borderId="18" xfId="0" applyFont="1" applyBorder="1" applyAlignment="1" applyProtection="1">
      <alignment horizontal="left" vertical="center" wrapText="1" shrinkToFi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F3DE053-DBE4-4B69-B7C7-965841DED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04" dataDxfId="102" headerRowBorderDxfId="103" tableBorderDxfId="101" totalsRowBorderDxfId="100">
  <tableColumns count="10">
    <tableColumn id="1" xr3:uid="{00000000-0010-0000-0000-000001000000}" name="Producto" dataDxfId="99"/>
    <tableColumn id="2" xr3:uid="{00000000-0010-0000-0000-000002000000}" name="Indicador" dataDxfId="98"/>
    <tableColumn id="3" xr3:uid="{00000000-0010-0000-0000-000003000000}" name="Física_x000a_(A)" dataDxfId="97"/>
    <tableColumn id="4" xr3:uid="{00000000-0010-0000-0000-000004000000}" name="Financiera_x000a_(B)" dataDxfId="96"/>
    <tableColumn id="9" xr3:uid="{00000000-0010-0000-0000-000009000000}" name="Física_x000a_(C)" dataDxfId="95"/>
    <tableColumn id="10" xr3:uid="{00000000-0010-0000-0000-00000A000000}" name="Financiera_x000a_(D)" dataDxfId="94">
      <calculatedColumnFormula>Tabla1[[#This Row],[Financiera
(B)]]/4</calculatedColumnFormula>
    </tableColumn>
    <tableColumn id="5" xr3:uid="{00000000-0010-0000-0000-000005000000}" name="Física _x000a_(E)" dataDxfId="93"/>
    <tableColumn id="6" xr3:uid="{00000000-0010-0000-0000-000006000000}" name="Financiera _x000a_ (F)" dataDxfId="92">
      <calculatedColumnFormula>Tabla1[[#This Row],[Financiera
(D)]]</calculatedColumnFormula>
    </tableColumn>
    <tableColumn id="7" xr3:uid="{00000000-0010-0000-0000-000007000000}" name="Física _x000a_(%)_x000a_ G=E/C" dataDxfId="9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9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16" displayName="Tabla16" ref="A28:J30" totalsRowShown="0" headerRowDxfId="89" dataDxfId="87" headerRowBorderDxfId="88" tableBorderDxfId="86" totalsRowBorderDxfId="85">
  <tableColumns count="10">
    <tableColumn id="1" xr3:uid="{00000000-0010-0000-0500-000001000000}" name="Producto" dataDxfId="84"/>
    <tableColumn id="2" xr3:uid="{00000000-0010-0000-0500-000002000000}" name="Indicador" dataDxfId="83"/>
    <tableColumn id="3" xr3:uid="{00000000-0010-0000-0500-000003000000}" name="Física_x000a_(A)" dataDxfId="82"/>
    <tableColumn id="4" xr3:uid="{00000000-0010-0000-0500-000004000000}" name="Financiera_x000a_(B)" dataDxfId="81">
      <calculatedColumnFormula>+C25</calculatedColumnFormula>
    </tableColumn>
    <tableColumn id="9" xr3:uid="{00000000-0010-0000-0500-000009000000}" name="Física_x000a_(C)" dataDxfId="80"/>
    <tableColumn id="10" xr3:uid="{00000000-0010-0000-0500-00000A000000}" name="Financiera_x000a_(D)" dataDxfId="79">
      <calculatedColumnFormula>Tabla16[[#This Row],[Financiera
(B)]]/4</calculatedColumnFormula>
    </tableColumn>
    <tableColumn id="5" xr3:uid="{00000000-0010-0000-0500-000005000000}" name="Física _x000a_(E)" dataDxfId="78"/>
    <tableColumn id="6" xr3:uid="{00000000-0010-0000-0500-000006000000}" name="Financiera _x000a_ (F)" dataDxfId="77">
      <calculatedColumnFormula>Tabla16[[#This Row],[Financiera
(D)]]</calculatedColumnFormula>
    </tableColumn>
    <tableColumn id="7" xr3:uid="{00000000-0010-0000-0500-000007000000}" name="Física _x000a_(%)_x000a_ G=E/C" dataDxfId="76" dataCellStyle="Porcentaje">
      <calculatedColumnFormula>+Tabla16[[#This Row],[Física 
(E)]]/Tabla16[[#This Row],[Física
(C)]]</calculatedColumnFormula>
    </tableColumn>
    <tableColumn id="8" xr3:uid="{00000000-0010-0000-0500-000008000000}" name="Financiero _x000a_(%) _x000a_H=F/D" dataDxfId="75">
      <calculatedColumnFormula>+Tabla16[[#This Row],[Financiera 
 (F)]]/Tabla16[[#This Row],[Financiera
(D)]]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a17" displayName="Tabla17" ref="A28:J30" totalsRowShown="0" headerRowDxfId="74" dataDxfId="72" headerRowBorderDxfId="73" tableBorderDxfId="71" totalsRowBorderDxfId="70">
  <tableColumns count="10">
    <tableColumn id="1" xr3:uid="{00000000-0010-0000-0600-000001000000}" name="Producto" dataDxfId="69"/>
    <tableColumn id="2" xr3:uid="{00000000-0010-0000-0600-000002000000}" name="Indicador" dataDxfId="68"/>
    <tableColumn id="3" xr3:uid="{00000000-0010-0000-0600-000003000000}" name="Física_x000a_(A)" dataDxfId="67"/>
    <tableColumn id="4" xr3:uid="{00000000-0010-0000-0600-000004000000}" name="Financiera_x000a_(B)" dataDxfId="66">
      <calculatedColumnFormula>+C25</calculatedColumnFormula>
    </tableColumn>
    <tableColumn id="9" xr3:uid="{00000000-0010-0000-0600-000009000000}" name="Física_x000a_(C)" dataDxfId="65"/>
    <tableColumn id="10" xr3:uid="{00000000-0010-0000-0600-00000A000000}" name="Financiera_x000a_(D)" dataDxfId="64">
      <calculatedColumnFormula>Tabla17[[#This Row],[Financiera
(B)]]/4</calculatedColumnFormula>
    </tableColumn>
    <tableColumn id="5" xr3:uid="{00000000-0010-0000-0600-000005000000}" name="Física _x000a_(E)" dataDxfId="63"/>
    <tableColumn id="6" xr3:uid="{00000000-0010-0000-0600-000006000000}" name="Financiera _x000a_ (F)" dataDxfId="62">
      <calculatedColumnFormula>Tabla17[[#This Row],[Financiera
(D)]]</calculatedColumnFormula>
    </tableColumn>
    <tableColumn id="7" xr3:uid="{00000000-0010-0000-0600-000007000000}" name="Física _x000a_(%)_x000a_ G=E/C" dataDxfId="61" dataCellStyle="Porcentaje">
      <calculatedColumnFormula>+Tabla17[[#This Row],[Física 
(E)]]/Tabla17[[#This Row],[Física
(C)]]</calculatedColumnFormula>
    </tableColumn>
    <tableColumn id="8" xr3:uid="{00000000-0010-0000-0600-000008000000}" name="Financiero _x000a_(%) _x000a_H=F/D" dataDxfId="60">
      <calculatedColumnFormula>+Tabla17[[#This Row],[Financiera 
 (F)]]/Tabla17[[#This Row],[Financiera
(D)]]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4" displayName="Tabla14" ref="A28:J30" totalsRowShown="0" headerRowDxfId="59" dataDxfId="57" headerRowBorderDxfId="58" tableBorderDxfId="56" totalsRowBorderDxfId="55">
  <tableColumns count="10">
    <tableColumn id="1" xr3:uid="{00000000-0010-0000-0200-000001000000}" name="Producto" dataDxfId="54"/>
    <tableColumn id="2" xr3:uid="{00000000-0010-0000-0200-000002000000}" name="Indicador" dataDxfId="53"/>
    <tableColumn id="3" xr3:uid="{00000000-0010-0000-0200-000003000000}" name="Física_x000a_(A)" dataDxfId="52"/>
    <tableColumn id="4" xr3:uid="{00000000-0010-0000-0200-000004000000}" name="Financiera_x000a_(B)" dataDxfId="51"/>
    <tableColumn id="9" xr3:uid="{00000000-0010-0000-0200-000009000000}" name="Física_x000a_(C)" dataDxfId="50"/>
    <tableColumn id="10" xr3:uid="{00000000-0010-0000-0200-00000A000000}" name="Financiera_x000a_(D)" dataDxfId="49">
      <calculatedColumnFormula>Tabla14[[#This Row],[Financiera
(B)]]/4</calculatedColumnFormula>
    </tableColumn>
    <tableColumn id="5" xr3:uid="{00000000-0010-0000-0200-000005000000}" name="Física _x000a_(E)" dataDxfId="48"/>
    <tableColumn id="6" xr3:uid="{00000000-0010-0000-0200-000006000000}" name="Financiera _x000a_ (F)" dataDxfId="47">
      <calculatedColumnFormula>Tabla14[[#This Row],[Financiera
(D)]]</calculatedColumnFormula>
    </tableColumn>
    <tableColumn id="7" xr3:uid="{00000000-0010-0000-0200-000007000000}" name="Física _x000a_(%)_x000a_ G=E/C" dataDxfId="46" dataCellStyle="Porcentaje">
      <calculatedColumnFormula>+Tabla14[[#This Row],[Física 
(E)]]/Tabla14[[#This Row],[Física
(C)]]</calculatedColumnFormula>
    </tableColumn>
    <tableColumn id="8" xr3:uid="{00000000-0010-0000-0200-000008000000}" name="Financiero _x000a_(%) _x000a_H=F/D" dataDxfId="45">
      <calculatedColumnFormula>+Tabla14[[#This Row],[Financiera 
 (F)]]/Tabla14[[#This Row],[Financiera
(D)]]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15" displayName="Tabla15" ref="A28:J30" totalsRowShown="0" headerRowDxfId="44" dataDxfId="42" headerRowBorderDxfId="43" tableBorderDxfId="41" totalsRowBorderDxfId="40">
  <tableColumns count="10">
    <tableColumn id="1" xr3:uid="{00000000-0010-0000-0400-000001000000}" name="Producto" dataDxfId="39"/>
    <tableColumn id="2" xr3:uid="{00000000-0010-0000-0400-000002000000}" name="Indicador" dataDxfId="38"/>
    <tableColumn id="3" xr3:uid="{00000000-0010-0000-0400-000003000000}" name="Física_x000a_(A)" dataDxfId="37"/>
    <tableColumn id="4" xr3:uid="{00000000-0010-0000-0400-000004000000}" name="Financiera_x000a_(B)" dataDxfId="36">
      <calculatedColumnFormula>+C25</calculatedColumnFormula>
    </tableColumn>
    <tableColumn id="9" xr3:uid="{00000000-0010-0000-0400-000009000000}" name="Física_x000a_(C)" dataDxfId="35"/>
    <tableColumn id="10" xr3:uid="{00000000-0010-0000-0400-00000A000000}" name="Financiera_x000a_(D)" dataDxfId="34">
      <calculatedColumnFormula>Tabla15[[#This Row],[Financiera
(B)]]/4</calculatedColumnFormula>
    </tableColumn>
    <tableColumn id="5" xr3:uid="{00000000-0010-0000-0400-000005000000}" name="Física _x000a_(E)" dataDxfId="33"/>
    <tableColumn id="6" xr3:uid="{00000000-0010-0000-0400-000006000000}" name="Financiera _x000a_ (F)" dataDxfId="32">
      <calculatedColumnFormula>Tabla15[[#This Row],[Financiera
(D)]]</calculatedColumnFormula>
    </tableColumn>
    <tableColumn id="7" xr3:uid="{00000000-0010-0000-0400-000007000000}" name="Física _x000a_(%)_x000a_ G=E/C" dataDxfId="31" dataCellStyle="Porcentaje">
      <calculatedColumnFormula>+Tabla15[[#This Row],[Física 
(E)]]/Tabla15[[#This Row],[Física
(C)]]</calculatedColumnFormula>
    </tableColumn>
    <tableColumn id="8" xr3:uid="{00000000-0010-0000-0400-000008000000}" name="Financiero _x000a_(%) _x000a_H=F/D" dataDxfId="30">
      <calculatedColumnFormula>+Tabla15[[#This Row],[Financiera 
 (F)]]/Tabla15[[#This Row],[Financiera
(D)]]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BB691E-1B69-4452-88A2-80D0512E36C4}" name="Tabla159" displayName="Tabla159" ref="A28:J30" totalsRowShown="0" headerRowDxfId="29" dataDxfId="27" headerRowBorderDxfId="28" tableBorderDxfId="26" totalsRowBorderDxfId="25">
  <tableColumns count="10">
    <tableColumn id="1" xr3:uid="{895AC5A4-AFC5-413F-B27C-F397911E26A6}" name="Producto" dataDxfId="24"/>
    <tableColumn id="2" xr3:uid="{674D6C58-5FCD-440E-B1EE-612FC4363965}" name="Indicador" dataDxfId="23"/>
    <tableColumn id="3" xr3:uid="{04C90A52-164B-4327-BBA1-6ACCF7F63DEC}" name="Física_x000a_(A)" dataDxfId="22"/>
    <tableColumn id="4" xr3:uid="{F70E1695-8CAB-4D68-82B6-E89C3A524AF4}" name="Financiera_x000a_(B)" dataDxfId="21">
      <calculatedColumnFormula>+C25</calculatedColumnFormula>
    </tableColumn>
    <tableColumn id="9" xr3:uid="{B7DF9F52-F886-427A-B2F7-A7864D0D577D}" name="Física_x000a_(C)" dataDxfId="20"/>
    <tableColumn id="10" xr3:uid="{F15954EB-9515-4607-99F7-1DE5B305CD08}" name="Financiera_x000a_(D)" dataDxfId="19">
      <calculatedColumnFormula>Tabla159[[#This Row],[Financiera
(B)]]/4</calculatedColumnFormula>
    </tableColumn>
    <tableColumn id="5" xr3:uid="{AF8E8B7A-F0F9-4F10-AD43-02BF9C70B6BF}" name="Física _x000a_(E)" dataDxfId="18"/>
    <tableColumn id="6" xr3:uid="{118E65A8-1A52-4A77-B840-B450F40DCEEA}" name="Financiera _x000a_ (F)" dataDxfId="17">
      <calculatedColumnFormula>Tabla159[[#This Row],[Financiera
(D)]]</calculatedColumnFormula>
    </tableColumn>
    <tableColumn id="7" xr3:uid="{A1DB49E1-B77E-47B5-9580-B4ADA4357331}" name="Física _x000a_(%)_x000a_ G=E/C" dataDxfId="16" dataCellStyle="Porcentaje">
      <calculatedColumnFormula>+Tabla159[[#This Row],[Física 
(E)]]/Tabla159[[#This Row],[Física
(C)]]</calculatedColumnFormula>
    </tableColumn>
    <tableColumn id="8" xr3:uid="{97AA9015-E37E-44E5-865B-9A896BD7EE58}" name="Financiero _x000a_(%) _x000a_H=F/D" dataDxfId="15">
      <calculatedColumnFormula>+Tabla159[[#This Row],[Financiera 
 (F)]]/Tabla159[[#This Row],[Financiera
(D)]]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30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>
      <calculatedColumnFormula>Tabla13[[#This Row],[Financiera
(B)]]/4</calculatedColumnFormula>
    </tableColumn>
    <tableColumn id="5" xr3:uid="{00000000-0010-0000-0100-000005000000}" name="Física _x000a_(E)" dataDxfId="3"/>
    <tableColumn id="6" xr3:uid="{00000000-0010-0000-0100-000006000000}" name="Financiera _x000a_ (F)" dataDxfId="2">
      <calculatedColumnFormula>Tabla13[[#This Row],[Financiera
(D)]]</calculatedColumnFormula>
    </tableColumn>
    <tableColumn id="7" xr3:uid="{00000000-0010-0000-0100-000007000000}" name="Física _x000a_(%)_x000a_ G=E/C" dataDxfId="1" dataCellStyle="Porcentaje">
      <calculatedColumnFormula>+Tabla13[[#This Row],[Física 
(E)]]/Tabla13[[#This Row],[Física
(C)]]</calculatedColumnFormula>
    </tableColumn>
    <tableColumn id="8" xr3:uid="{00000000-0010-0000-0100-000008000000}" name="Financiero _x000a_(%) _x000a_H=F/D" dataDxfId="0">
      <calculatedColumnFormula>+Tabla13[[#This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view="pageBreakPreview" zoomScaleNormal="100" zoomScaleSheetLayoutView="100" workbookViewId="0">
      <selection activeCell="B50" sqref="B50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113" t="s">
        <v>64</v>
      </c>
      <c r="C18" s="113"/>
      <c r="D18" s="113"/>
      <c r="E18" s="113"/>
      <c r="F18" s="113"/>
      <c r="G18" s="113"/>
      <c r="H18" s="113"/>
      <c r="I18" s="113"/>
      <c r="J18" s="114"/>
    </row>
    <row r="19" spans="1:11" ht="33" customHeight="1" x14ac:dyDescent="0.25">
      <c r="A19" s="9" t="s">
        <v>16</v>
      </c>
      <c r="B19" s="59" t="s">
        <v>65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57</v>
      </c>
      <c r="C20" s="59"/>
      <c r="D20" s="59"/>
      <c r="E20" s="59"/>
      <c r="F20" s="59"/>
      <c r="G20" s="59"/>
      <c r="H20" s="59"/>
      <c r="I20" s="59"/>
      <c r="J20" s="85"/>
    </row>
    <row r="21" spans="1:11" ht="60" customHeight="1" x14ac:dyDescent="0.25">
      <c r="A21" s="9" t="s">
        <v>38</v>
      </c>
      <c r="B21" s="59" t="s">
        <v>67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35425496</v>
      </c>
      <c r="B25" s="89"/>
      <c r="C25" s="95">
        <v>831300</v>
      </c>
      <c r="D25" s="96"/>
      <c r="E25" s="97"/>
      <c r="F25" s="95"/>
      <c r="G25" s="96"/>
      <c r="H25" s="97"/>
      <c r="I25" s="90">
        <f>+G25/C25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34" t="s">
        <v>89</v>
      </c>
      <c r="B29" s="35" t="s">
        <v>66</v>
      </c>
      <c r="C29" s="13">
        <v>4</v>
      </c>
      <c r="D29" s="37">
        <v>35425496</v>
      </c>
      <c r="E29" s="14"/>
      <c r="F29" s="37"/>
      <c r="G29" s="38"/>
      <c r="H29" s="37"/>
      <c r="I29" s="39"/>
      <c r="J29" s="40"/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+Tabla1[[#This Row],[Financiera 
 (F)]]/Tabla1[[#This Row],[Financiera
(D)]]</f>
        <v>#DIV/0!</v>
      </c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89</v>
      </c>
      <c r="C33" s="59"/>
      <c r="D33" s="59"/>
      <c r="E33" s="59"/>
      <c r="F33" s="59"/>
      <c r="G33" s="59"/>
      <c r="H33" s="59"/>
      <c r="I33" s="59"/>
      <c r="J33" s="85"/>
    </row>
    <row r="34" spans="1:11" ht="30" x14ac:dyDescent="0.25">
      <c r="A34" s="23" t="s">
        <v>31</v>
      </c>
      <c r="B34" s="59" t="s">
        <v>65</v>
      </c>
      <c r="C34" s="59"/>
      <c r="D34" s="59"/>
      <c r="E34" s="59"/>
      <c r="F34" s="59"/>
      <c r="G34" s="59"/>
      <c r="H34" s="59"/>
      <c r="I34" s="59"/>
      <c r="J34" s="85"/>
    </row>
    <row r="35" spans="1:11" ht="42.7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30" x14ac:dyDescent="0.25">
      <c r="A36" s="23" t="s">
        <v>33</v>
      </c>
      <c r="B36" s="86"/>
      <c r="C36" s="86"/>
      <c r="D36" s="86"/>
      <c r="E36" s="86"/>
      <c r="F36" s="86"/>
      <c r="G36" s="86"/>
      <c r="H36" s="86"/>
      <c r="I36" s="86"/>
      <c r="J36" s="87"/>
      <c r="K36" s="6" t="s">
        <v>108</v>
      </c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1" x14ac:dyDescent="0.25">
      <c r="A45" s="32" t="s">
        <v>63</v>
      </c>
      <c r="B45" s="33">
        <f>+H29</f>
        <v>0</v>
      </c>
      <c r="D45" s="104" t="s">
        <v>101</v>
      </c>
      <c r="E45" s="104"/>
      <c r="F45" s="104"/>
      <c r="H45" s="46"/>
      <c r="I45" s="46" t="s">
        <v>62</v>
      </c>
    </row>
  </sheetData>
  <mergeCells count="50">
    <mergeCell ref="D44:F44"/>
    <mergeCell ref="D45:F45"/>
    <mergeCell ref="C15:J1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32:J32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view="pageBreakPreview" topLeftCell="A6" zoomScale="60" zoomScaleNormal="100" workbookViewId="0">
      <selection activeCell="B43" sqref="B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59" t="s">
        <v>81</v>
      </c>
      <c r="C18" s="59"/>
      <c r="D18" s="59"/>
      <c r="E18" s="59"/>
      <c r="F18" s="59"/>
      <c r="G18" s="59"/>
      <c r="H18" s="59"/>
      <c r="I18" s="59"/>
      <c r="J18" s="85"/>
    </row>
    <row r="19" spans="1:11" ht="33" customHeight="1" x14ac:dyDescent="0.25">
      <c r="A19" s="9" t="s">
        <v>16</v>
      </c>
      <c r="B19" s="59" t="s">
        <v>82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57</v>
      </c>
      <c r="C20" s="59"/>
      <c r="D20" s="59"/>
      <c r="E20" s="59"/>
      <c r="F20" s="59"/>
      <c r="G20" s="59"/>
      <c r="H20" s="59"/>
      <c r="I20" s="59"/>
      <c r="J20" s="85"/>
    </row>
    <row r="21" spans="1:11" ht="74.25" customHeight="1" x14ac:dyDescent="0.25">
      <c r="A21" s="9" t="s">
        <v>38</v>
      </c>
      <c r="B21" s="59" t="s">
        <v>83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228440874.94999999</v>
      </c>
      <c r="B25" s="89"/>
      <c r="C25" s="95">
        <f>+D29</f>
        <v>228440874.94999999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54.6" customHeight="1" x14ac:dyDescent="0.25">
      <c r="A29" s="34" t="s">
        <v>93</v>
      </c>
      <c r="B29" s="35" t="s">
        <v>95</v>
      </c>
      <c r="C29" s="49">
        <v>21</v>
      </c>
      <c r="D29" s="54">
        <v>228440874.94999999</v>
      </c>
      <c r="E29" s="50"/>
      <c r="F29" s="50"/>
      <c r="G29" s="51"/>
      <c r="H29" s="50"/>
      <c r="I29" s="52" t="e">
        <f>+Tabla16[[#This Row],[Física 
(E)]]/Tabla16[[#This Row],[Física
(C)]]</f>
        <v>#DIV/0!</v>
      </c>
      <c r="J29" s="53" t="e">
        <f>+Tabla16[[#This Row],[Financiera 
 (F)]]/Tabla16[[#This Row],[Financiera
(D)]]</f>
        <v>#DIV/0!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94</v>
      </c>
      <c r="C33" s="59"/>
      <c r="D33" s="59"/>
      <c r="E33" s="59"/>
      <c r="F33" s="59"/>
      <c r="G33" s="59"/>
      <c r="H33" s="59"/>
      <c r="I33" s="59"/>
      <c r="J33" s="85"/>
    </row>
    <row r="34" spans="1:11" ht="30" x14ac:dyDescent="0.25">
      <c r="A34" s="23" t="s">
        <v>31</v>
      </c>
      <c r="B34" s="59" t="s">
        <v>84</v>
      </c>
      <c r="C34" s="59"/>
      <c r="D34" s="59"/>
      <c r="E34" s="59"/>
      <c r="F34" s="59"/>
      <c r="G34" s="59"/>
      <c r="H34" s="59"/>
      <c r="I34" s="59"/>
      <c r="J34" s="85"/>
    </row>
    <row r="35" spans="1:11" ht="42.7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30" x14ac:dyDescent="0.25">
      <c r="A36" s="23" t="s">
        <v>33</v>
      </c>
      <c r="B36" s="115"/>
      <c r="C36" s="115"/>
      <c r="D36" s="115"/>
      <c r="E36" s="115"/>
      <c r="F36" s="115"/>
      <c r="G36" s="115"/>
      <c r="H36" s="115"/>
      <c r="I36" s="115"/>
      <c r="J36" s="116"/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1" ht="30.75" customHeight="1" x14ac:dyDescent="0.25"/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1" x14ac:dyDescent="0.25">
      <c r="A45" s="32" t="s">
        <v>63</v>
      </c>
      <c r="B45" s="33"/>
      <c r="D45" s="104" t="s">
        <v>101</v>
      </c>
      <c r="E45" s="104"/>
      <c r="F45" s="104"/>
      <c r="H45" s="46"/>
      <c r="I45" s="46" t="s">
        <v>62</v>
      </c>
    </row>
  </sheetData>
  <mergeCells count="50">
    <mergeCell ref="A38:J38"/>
    <mergeCell ref="A39:J39"/>
    <mergeCell ref="A40:J40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5"/>
  <sheetViews>
    <sheetView view="pageBreakPreview" zoomScale="60" zoomScaleNormal="100" workbookViewId="0">
      <selection activeCell="F43" sqref="F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43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44">
        <v>3.3</v>
      </c>
      <c r="C15" s="65" t="str">
        <f>IFERROR(VLOOKUP(B15,'[1]Validacion datos'!A8:B26,2,FALSE),"")</f>
        <v>Competitividad e innovavión en un ambiente favorable a la cooperación y la responsabilidad social</v>
      </c>
      <c r="D15" s="65"/>
      <c r="E15" s="65"/>
      <c r="F15" s="65"/>
      <c r="G15" s="65"/>
      <c r="H15" s="65"/>
      <c r="I15" s="65"/>
      <c r="J15" s="65"/>
    </row>
    <row r="16" spans="1:11" ht="30.75" customHeight="1" x14ac:dyDescent="0.25">
      <c r="A16" s="4" t="s">
        <v>13</v>
      </c>
      <c r="B16" s="8" t="s">
        <v>96</v>
      </c>
      <c r="C16" s="112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59" t="s">
        <v>85</v>
      </c>
      <c r="C18" s="59"/>
      <c r="D18" s="59"/>
      <c r="E18" s="59"/>
      <c r="F18" s="59"/>
      <c r="G18" s="59"/>
      <c r="H18" s="59"/>
      <c r="I18" s="59"/>
      <c r="J18" s="85"/>
    </row>
    <row r="19" spans="1:11" ht="55.5" customHeight="1" x14ac:dyDescent="0.25">
      <c r="A19" s="9" t="s">
        <v>16</v>
      </c>
      <c r="B19" s="59" t="s">
        <v>97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57</v>
      </c>
      <c r="C20" s="59"/>
      <c r="D20" s="59"/>
      <c r="E20" s="59"/>
      <c r="F20" s="59"/>
      <c r="G20" s="59"/>
      <c r="H20" s="59"/>
      <c r="I20" s="59"/>
      <c r="J20" s="85"/>
    </row>
    <row r="21" spans="1:11" ht="60" customHeight="1" x14ac:dyDescent="0.25">
      <c r="A21" s="9" t="s">
        <v>38</v>
      </c>
      <c r="B21" s="59" t="s">
        <v>86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113217592</v>
      </c>
      <c r="B25" s="89"/>
      <c r="C25" s="95">
        <f>+D29</f>
        <v>113217592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72.599999999999994" customHeight="1" x14ac:dyDescent="0.25">
      <c r="A29" s="34" t="s">
        <v>98</v>
      </c>
      <c r="B29" s="35" t="s">
        <v>99</v>
      </c>
      <c r="C29" s="55">
        <v>9</v>
      </c>
      <c r="D29" s="54">
        <v>113217592</v>
      </c>
      <c r="E29" s="14"/>
      <c r="F29" s="14"/>
      <c r="G29" s="15"/>
      <c r="H29" s="14"/>
      <c r="I29" s="16" t="e">
        <f>+Tabla17[[#This Row],[Física 
(E)]]/Tabla17[[#This Row],[Física
(C)]]</f>
        <v>#DIV/0!</v>
      </c>
      <c r="J29" s="17" t="e">
        <f>+Tabla17[[#This Row],[Financiera 
 (F)]]/Tabla17[[#This Row],[Financiera
(D)]]</f>
        <v>#DIV/0!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98</v>
      </c>
      <c r="C33" s="59"/>
      <c r="D33" s="59"/>
      <c r="E33" s="59"/>
      <c r="F33" s="59"/>
      <c r="G33" s="59"/>
      <c r="H33" s="59"/>
      <c r="I33" s="59"/>
      <c r="J33" s="85"/>
    </row>
    <row r="34" spans="1:11" ht="48" customHeight="1" x14ac:dyDescent="0.25">
      <c r="A34" s="23" t="s">
        <v>31</v>
      </c>
      <c r="B34" s="59" t="s">
        <v>97</v>
      </c>
      <c r="C34" s="59"/>
      <c r="D34" s="59"/>
      <c r="E34" s="59"/>
      <c r="F34" s="59"/>
      <c r="G34" s="59"/>
      <c r="H34" s="59"/>
      <c r="I34" s="59"/>
      <c r="J34" s="85"/>
    </row>
    <row r="35" spans="1:11" ht="42.7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30" x14ac:dyDescent="0.25">
      <c r="A36" s="23" t="s">
        <v>33</v>
      </c>
      <c r="B36" s="115"/>
      <c r="C36" s="115"/>
      <c r="D36" s="115"/>
      <c r="E36" s="115"/>
      <c r="F36" s="115"/>
      <c r="G36" s="115"/>
      <c r="H36" s="115"/>
      <c r="I36" s="115"/>
      <c r="J36" s="116"/>
      <c r="K36" s="6" t="s">
        <v>108</v>
      </c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1" x14ac:dyDescent="0.25">
      <c r="A45" s="32" t="s">
        <v>63</v>
      </c>
      <c r="B45" s="33"/>
      <c r="D45" s="104" t="s">
        <v>101</v>
      </c>
      <c r="E45" s="104"/>
      <c r="F45" s="104"/>
      <c r="H45" s="46"/>
      <c r="I45" s="46" t="s">
        <v>62</v>
      </c>
    </row>
  </sheetData>
  <mergeCells count="50">
    <mergeCell ref="A38:J38"/>
    <mergeCell ref="A39:J39"/>
    <mergeCell ref="A41:J41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:H30" xr:uid="{00000000-0002-0000-06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3" fitToWidth="0" orientation="portrait" r:id="rId1"/>
  <ignoredErrors>
    <ignoredError sqref="D30:J30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topLeftCell="A14" workbookViewId="0">
      <selection activeCell="C53" sqref="C5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59" t="s">
        <v>71</v>
      </c>
      <c r="C18" s="59"/>
      <c r="D18" s="59"/>
      <c r="E18" s="59"/>
      <c r="F18" s="59"/>
      <c r="G18" s="59"/>
      <c r="H18" s="59"/>
      <c r="I18" s="59"/>
      <c r="J18" s="85"/>
    </row>
    <row r="19" spans="1:11" ht="33" customHeight="1" x14ac:dyDescent="0.25">
      <c r="A19" s="9" t="s">
        <v>16</v>
      </c>
      <c r="B19" s="59" t="s">
        <v>72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57</v>
      </c>
      <c r="C20" s="59"/>
      <c r="D20" s="59"/>
      <c r="E20" s="59"/>
      <c r="F20" s="59"/>
      <c r="G20" s="59"/>
      <c r="H20" s="59"/>
      <c r="I20" s="59"/>
      <c r="J20" s="85"/>
    </row>
    <row r="21" spans="1:11" ht="60" customHeight="1" x14ac:dyDescent="0.25">
      <c r="A21" s="9" t="s">
        <v>38</v>
      </c>
      <c r="B21" s="59" t="s">
        <v>67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117222611.38</v>
      </c>
      <c r="B25" s="89"/>
      <c r="C25" s="95">
        <f>+D29</f>
        <v>117222611.38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111.75" customHeight="1" x14ac:dyDescent="0.25">
      <c r="A29" s="34" t="s">
        <v>91</v>
      </c>
      <c r="B29" s="35" t="s">
        <v>73</v>
      </c>
      <c r="C29" s="49">
        <v>60</v>
      </c>
      <c r="D29" s="54">
        <v>117222611.38</v>
      </c>
      <c r="E29" s="14"/>
      <c r="F29" s="14"/>
      <c r="G29" s="15"/>
      <c r="H29" s="14"/>
      <c r="I29" s="16" t="e">
        <f>+Tabla14[[#This Row],[Física 
(E)]]/Tabla14[[#This Row],[Física
(C)]]</f>
        <v>#DIV/0!</v>
      </c>
      <c r="J29" s="17" t="e">
        <f>+Tabla14[[#This Row],[Financiera 
 (F)]]/Tabla14[[#This Row],[Financiera
(D)]]</f>
        <v>#DIV/0!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91</v>
      </c>
      <c r="C33" s="59"/>
      <c r="D33" s="59"/>
      <c r="E33" s="59"/>
      <c r="F33" s="59"/>
      <c r="G33" s="59"/>
      <c r="H33" s="59"/>
      <c r="I33" s="59"/>
      <c r="J33" s="85"/>
    </row>
    <row r="34" spans="1:11" ht="30" x14ac:dyDescent="0.25">
      <c r="A34" s="23" t="s">
        <v>31</v>
      </c>
      <c r="B34" s="59" t="s">
        <v>72</v>
      </c>
      <c r="C34" s="59"/>
      <c r="D34" s="59"/>
      <c r="E34" s="59"/>
      <c r="F34" s="59"/>
      <c r="G34" s="59"/>
      <c r="H34" s="59"/>
      <c r="I34" s="59"/>
      <c r="J34" s="85"/>
    </row>
    <row r="35" spans="1:11" ht="62.2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30" x14ac:dyDescent="0.25">
      <c r="A36" s="23" t="s">
        <v>33</v>
      </c>
      <c r="B36" s="86"/>
      <c r="C36" s="86"/>
      <c r="D36" s="86"/>
      <c r="E36" s="86"/>
      <c r="F36" s="86"/>
      <c r="G36" s="86"/>
      <c r="H36" s="86"/>
      <c r="I36" s="86"/>
      <c r="J36" s="87"/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1" x14ac:dyDescent="0.25">
      <c r="A45" s="32" t="s">
        <v>63</v>
      </c>
      <c r="B45" s="33">
        <f>+H29</f>
        <v>0</v>
      </c>
      <c r="D45" s="104" t="s">
        <v>101</v>
      </c>
      <c r="E45" s="104"/>
      <c r="F45" s="104"/>
      <c r="H45" s="46"/>
      <c r="I45" s="46" t="s">
        <v>62</v>
      </c>
    </row>
  </sheetData>
  <mergeCells count="50">
    <mergeCell ref="A38:J38"/>
    <mergeCell ref="A39:J39"/>
    <mergeCell ref="A41:J41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3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topLeftCell="A28" workbookViewId="0">
      <selection activeCell="B43" sqref="B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59" t="s">
        <v>74</v>
      </c>
      <c r="C18" s="59"/>
      <c r="D18" s="59"/>
      <c r="E18" s="59"/>
      <c r="F18" s="59"/>
      <c r="G18" s="59"/>
      <c r="H18" s="59"/>
      <c r="I18" s="59"/>
      <c r="J18" s="85"/>
    </row>
    <row r="19" spans="1:11" ht="33" customHeight="1" x14ac:dyDescent="0.25">
      <c r="A19" s="9" t="s">
        <v>16</v>
      </c>
      <c r="B19" s="59" t="s">
        <v>75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76</v>
      </c>
      <c r="C20" s="59"/>
      <c r="D20" s="59"/>
      <c r="E20" s="59"/>
      <c r="F20" s="59"/>
      <c r="G20" s="59"/>
      <c r="H20" s="59"/>
      <c r="I20" s="59"/>
      <c r="J20" s="85"/>
    </row>
    <row r="21" spans="1:11" ht="60" customHeight="1" x14ac:dyDescent="0.25">
      <c r="A21" s="9" t="s">
        <v>38</v>
      </c>
      <c r="B21" s="59" t="s">
        <v>77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32397686.620000001</v>
      </c>
      <c r="B25" s="89"/>
      <c r="C25" s="95">
        <f>+D29</f>
        <v>32397686.620000001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72.75" customHeight="1" x14ac:dyDescent="0.25">
      <c r="A29" s="34" t="s">
        <v>78</v>
      </c>
      <c r="B29" s="35" t="s">
        <v>92</v>
      </c>
      <c r="C29" s="49">
        <v>50</v>
      </c>
      <c r="D29" s="54">
        <v>32397686.620000001</v>
      </c>
      <c r="E29" s="14"/>
      <c r="F29" s="14"/>
      <c r="G29" s="15"/>
      <c r="H29" s="14"/>
      <c r="I29" s="16" t="e">
        <f>+Tabla15[[#This Row],[Física 
(E)]]/Tabla15[[#This Row],[Física
(C)]]</f>
        <v>#DIV/0!</v>
      </c>
      <c r="J29" s="17" t="e">
        <f>+Tabla15[[#This Row],[Financiera 
 (F)]]/Tabla15[[#This Row],[Financiera
(D)]]</f>
        <v>#DIV/0!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79</v>
      </c>
      <c r="C33" s="59"/>
      <c r="D33" s="59"/>
      <c r="E33" s="59"/>
      <c r="F33" s="59"/>
      <c r="G33" s="59"/>
      <c r="H33" s="59"/>
      <c r="I33" s="59"/>
      <c r="J33" s="85"/>
    </row>
    <row r="34" spans="1:11" ht="30" x14ac:dyDescent="0.25">
      <c r="A34" s="23" t="s">
        <v>31</v>
      </c>
      <c r="B34" s="59" t="s">
        <v>80</v>
      </c>
      <c r="C34" s="59"/>
      <c r="D34" s="59"/>
      <c r="E34" s="59"/>
      <c r="F34" s="59"/>
      <c r="G34" s="59"/>
      <c r="H34" s="59"/>
      <c r="I34" s="59"/>
      <c r="J34" s="85"/>
    </row>
    <row r="35" spans="1:11" ht="42.7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50.1" customHeight="1" x14ac:dyDescent="0.25">
      <c r="A36" s="23" t="s">
        <v>33</v>
      </c>
      <c r="B36" s="86"/>
      <c r="C36" s="86"/>
      <c r="D36" s="86"/>
      <c r="E36" s="86"/>
      <c r="F36" s="86"/>
      <c r="G36" s="86"/>
      <c r="H36" s="86"/>
      <c r="I36" s="86"/>
      <c r="J36" s="87"/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  <c r="J44" s="47"/>
    </row>
    <row r="45" spans="1:11" x14ac:dyDescent="0.25">
      <c r="A45" s="32" t="s">
        <v>63</v>
      </c>
      <c r="B45" s="33"/>
      <c r="D45" s="104" t="s">
        <v>101</v>
      </c>
      <c r="E45" s="104"/>
      <c r="F45" s="104"/>
      <c r="H45" s="46"/>
      <c r="I45" s="46" t="s">
        <v>62</v>
      </c>
      <c r="J45" s="46"/>
    </row>
  </sheetData>
  <mergeCells count="50">
    <mergeCell ref="A38:J38"/>
    <mergeCell ref="A39:J39"/>
    <mergeCell ref="A41:J41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400-000000000000}"/>
    <dataValidation allowBlank="1" showInputMessage="1" prompt="Nombre del capítulo" sqref="B8:J10" xr:uid="{00000000-0002-0000-0400-000001000000}"/>
    <dataValidation allowBlank="1" showInputMessage="1" showErrorMessage="1" prompt="¿A quién va dirigido el programa?, ¿qué característica tiene esta población que requiere ser beneficiada?" sqref="B20:J20" xr:uid="{00000000-0002-0000-0400-000002000000}"/>
    <dataValidation allowBlank="1" showInputMessage="1" showErrorMessage="1" prompt="Nombre del producto" sqref="B33:J33" xr:uid="{00000000-0002-0000-0400-000003000000}"/>
    <dataValidation allowBlank="1" showInputMessage="1" showErrorMessage="1" prompt="1. Describir lo plasmado en el presupuesto_x000a_2. Describir lo alcanzado en términos financieros y de producción " sqref="B35:J35" xr:uid="{00000000-0002-0000-0400-000004000000}"/>
    <dataValidation allowBlank="1" showInputMessage="1" showErrorMessage="1" prompt="De existir desvío, explicar razones." sqref="B36:J36" xr:uid="{00000000-0002-0000-0400-000005000000}"/>
    <dataValidation allowBlank="1" showInputMessage="1" showErrorMessage="1" prompt="Oportunidades de mejora identificadas" sqref="A39:J40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¿En qué consiste el programa?" sqref="B34:J34 B19:J19" xr:uid="{00000000-0002-0000-0400-000008000000}"/>
    <dataValidation allowBlank="1" showInputMessage="1" showErrorMessage="1" prompt="Nombre de cada producto" sqref="A28:A30" xr:uid="{00000000-0002-0000-0400-000009000000}"/>
    <dataValidation allowBlank="1" showInputMessage="1" showErrorMessage="1" prompt="Nombre del indicador" sqref="B28:B30" xr:uid="{00000000-0002-0000-0400-00000A000000}"/>
    <dataValidation allowBlank="1" showInputMessage="1" showErrorMessage="1" prompt="Meta anual del indicador" sqref="C28:C30 E28" xr:uid="{00000000-0002-0000-0400-00000B000000}"/>
    <dataValidation allowBlank="1" showInputMessage="1" showErrorMessage="1" prompt="Monto presupuestado para el producto" sqref="D28:D30 E29:F30 F28" xr:uid="{00000000-0002-0000-0400-00000C000000}"/>
    <dataValidation allowBlank="1" showInputMessage="1" showErrorMessage="1" prompt="Meta alcanzada en el trimestre" sqref="G28:G30" xr:uid="{00000000-0002-0000-0400-00000D000000}"/>
    <dataValidation allowBlank="1" showInputMessage="1" showErrorMessage="1" prompt="Monto ejecutado en el trimestre" sqref="H28:H30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0579-9065-481C-B949-6A3724475852}">
  <sheetPr>
    <pageSetUpPr fitToPage="1"/>
  </sheetPr>
  <dimension ref="A1:L45"/>
  <sheetViews>
    <sheetView topLeftCell="A29" zoomScaleNormal="100" zoomScaleSheetLayoutView="90" workbookViewId="0">
      <selection activeCell="B43" sqref="B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2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2" ht="29.25" customHeight="1" x14ac:dyDescent="0.25">
      <c r="A18" s="4" t="s">
        <v>15</v>
      </c>
      <c r="B18" s="59" t="s">
        <v>74</v>
      </c>
      <c r="C18" s="59"/>
      <c r="D18" s="59"/>
      <c r="E18" s="59"/>
      <c r="F18" s="59"/>
      <c r="G18" s="59"/>
      <c r="H18" s="59"/>
      <c r="I18" s="59"/>
      <c r="J18" s="85"/>
    </row>
    <row r="19" spans="1:12" ht="45.75" customHeight="1" x14ac:dyDescent="0.25">
      <c r="A19" s="9" t="s">
        <v>16</v>
      </c>
      <c r="B19" s="117" t="s">
        <v>102</v>
      </c>
      <c r="C19" s="117"/>
      <c r="D19" s="117"/>
      <c r="E19" s="117"/>
      <c r="F19" s="117"/>
      <c r="G19" s="117"/>
      <c r="H19" s="117"/>
      <c r="I19" s="117"/>
      <c r="J19" s="118"/>
      <c r="K19" s="41"/>
      <c r="L19" s="42"/>
    </row>
    <row r="20" spans="1:12" ht="34.5" customHeight="1" x14ac:dyDescent="0.25">
      <c r="A20" s="9" t="s">
        <v>17</v>
      </c>
      <c r="B20" s="59" t="s">
        <v>76</v>
      </c>
      <c r="C20" s="59"/>
      <c r="D20" s="59"/>
      <c r="E20" s="59"/>
      <c r="F20" s="59"/>
      <c r="G20" s="59"/>
      <c r="H20" s="59"/>
      <c r="I20" s="59"/>
      <c r="J20" s="85"/>
    </row>
    <row r="21" spans="1:12" ht="60" customHeight="1" x14ac:dyDescent="0.25">
      <c r="A21" s="9" t="s">
        <v>38</v>
      </c>
      <c r="B21" s="117" t="s">
        <v>86</v>
      </c>
      <c r="C21" s="117"/>
      <c r="D21" s="117"/>
      <c r="E21" s="117"/>
      <c r="F21" s="117"/>
      <c r="G21" s="117"/>
      <c r="H21" s="117"/>
      <c r="I21" s="117"/>
      <c r="J21" s="118"/>
      <c r="K21" s="117"/>
      <c r="L21" s="117"/>
    </row>
    <row r="22" spans="1:12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2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2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2" x14ac:dyDescent="0.25">
      <c r="A25" s="88">
        <f>+D29</f>
        <v>31771992.5</v>
      </c>
      <c r="B25" s="89"/>
      <c r="C25" s="95">
        <f>+D29</f>
        <v>31771992.5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2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2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2" ht="81" customHeight="1" x14ac:dyDescent="0.25">
      <c r="A29" s="34" t="s">
        <v>103</v>
      </c>
      <c r="B29" s="35" t="s">
        <v>104</v>
      </c>
      <c r="C29" s="49">
        <v>40</v>
      </c>
      <c r="D29" s="54">
        <v>31771992.5</v>
      </c>
      <c r="E29" s="14"/>
      <c r="F29" s="14"/>
      <c r="G29" s="15"/>
      <c r="H29" s="14"/>
      <c r="I29" s="16" t="e">
        <f>+Tabla159[[#This Row],[Física 
(E)]]/Tabla159[[#This Row],[Física
(C)]]</f>
        <v>#DIV/0!</v>
      </c>
      <c r="J29" s="17" t="e">
        <f>+Tabla159[[#This Row],[Financiera 
 (F)]]/Tabla159[[#This Row],[Financiera
(D)]]</f>
        <v>#DIV/0!</v>
      </c>
    </row>
    <row r="30" spans="1:12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2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2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2" x14ac:dyDescent="0.25">
      <c r="A33" s="23" t="s">
        <v>30</v>
      </c>
      <c r="B33" s="59" t="s">
        <v>103</v>
      </c>
      <c r="C33" s="59"/>
      <c r="D33" s="59"/>
      <c r="E33" s="59"/>
      <c r="F33" s="59"/>
      <c r="G33" s="59"/>
      <c r="H33" s="59"/>
      <c r="I33" s="59"/>
      <c r="J33" s="85"/>
    </row>
    <row r="34" spans="1:12" ht="41.45" customHeight="1" x14ac:dyDescent="0.25">
      <c r="A34" s="23" t="s">
        <v>31</v>
      </c>
      <c r="B34" s="117" t="s">
        <v>102</v>
      </c>
      <c r="C34" s="117"/>
      <c r="D34" s="117"/>
      <c r="E34" s="117"/>
      <c r="F34" s="117"/>
      <c r="G34" s="117"/>
      <c r="H34" s="117"/>
      <c r="I34" s="117"/>
      <c r="J34" s="118"/>
      <c r="K34" s="117"/>
      <c r="L34" s="117"/>
    </row>
    <row r="35" spans="1:12" ht="42.75" customHeight="1" x14ac:dyDescent="0.25">
      <c r="A35" s="23" t="s">
        <v>32</v>
      </c>
      <c r="B35" s="117"/>
      <c r="C35" s="117"/>
      <c r="D35" s="117"/>
      <c r="E35" s="117"/>
      <c r="F35" s="117"/>
      <c r="G35" s="117"/>
      <c r="H35" s="117"/>
      <c r="I35" s="117"/>
      <c r="J35" s="118"/>
      <c r="K35" s="117"/>
      <c r="L35" s="117"/>
    </row>
    <row r="36" spans="1:12" ht="30" x14ac:dyDescent="0.25">
      <c r="A36" s="23" t="s">
        <v>33</v>
      </c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2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2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2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2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2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2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2" x14ac:dyDescent="0.25">
      <c r="A45" s="32" t="s">
        <v>63</v>
      </c>
      <c r="B45" s="33">
        <v>0</v>
      </c>
      <c r="D45" s="104" t="s">
        <v>101</v>
      </c>
      <c r="E45" s="104"/>
      <c r="F45" s="104"/>
      <c r="H45" s="46"/>
      <c r="I45" s="46" t="s">
        <v>62</v>
      </c>
    </row>
  </sheetData>
  <mergeCells count="53">
    <mergeCell ref="D45:F45"/>
    <mergeCell ref="A32:J32"/>
    <mergeCell ref="B33:J33"/>
    <mergeCell ref="B34:J34"/>
    <mergeCell ref="B35:J35"/>
    <mergeCell ref="B36:J36"/>
    <mergeCell ref="A37:J37"/>
    <mergeCell ref="A38:J38"/>
    <mergeCell ref="A39:J39"/>
    <mergeCell ref="A41:J41"/>
    <mergeCell ref="D44:F44"/>
    <mergeCell ref="K34:L34"/>
    <mergeCell ref="K35:L35"/>
    <mergeCell ref="A26:J26"/>
    <mergeCell ref="C27:D27"/>
    <mergeCell ref="E27:F27"/>
    <mergeCell ref="G27:H27"/>
    <mergeCell ref="I27:J27"/>
    <mergeCell ref="A31:J31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K21:L21"/>
    <mergeCell ref="B11:J11"/>
    <mergeCell ref="B12:J12"/>
    <mergeCell ref="A13:J13"/>
    <mergeCell ref="C14:J14"/>
    <mergeCell ref="C15:J15"/>
    <mergeCell ref="C16:J16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5">
    <dataValidation allowBlank="1" showInputMessage="1" showErrorMessage="1" prompt="Monto ejecutado en el trimestre" sqref="H28:H30" xr:uid="{1C6256AD-1FB4-4F80-B743-BB67C277804E}"/>
    <dataValidation allowBlank="1" showInputMessage="1" showErrorMessage="1" prompt="Meta alcanzada en el trimestre" sqref="G28:G30" xr:uid="{A571CD4F-954F-492A-B10E-AB7C09314771}"/>
    <dataValidation allowBlank="1" showInputMessage="1" showErrorMessage="1" prompt="Monto presupuestado para el producto" sqref="D28:D30 E29:F30 F28" xr:uid="{70A1CF5E-D977-4231-A52C-A53D0F92EC07}"/>
    <dataValidation allowBlank="1" showInputMessage="1" showErrorMessage="1" prompt="Meta anual del indicador" sqref="C28:C30 E28" xr:uid="{E0E57DBF-F072-4DEE-9614-2CFC1626D50B}"/>
    <dataValidation allowBlank="1" showInputMessage="1" showErrorMessage="1" prompt="Nombre del indicador" sqref="B28:B30" xr:uid="{C7D9FDBE-9FDB-45B2-AC10-18FB9A14158E}"/>
    <dataValidation allowBlank="1" showInputMessage="1" showErrorMessage="1" prompt="Nombre de cada producto" sqref="A28:A30" xr:uid="{68C8B04C-3AA7-4CD2-80AA-03B9250755C2}"/>
    <dataValidation allowBlank="1" showInputMessage="1" showErrorMessage="1" prompt="¿En qué consiste el programa?" sqref="B19 B34:L34" xr:uid="{74103365-2094-46B8-86E3-ABEC725DDEA5}"/>
    <dataValidation allowBlank="1" showInputMessage="1" showErrorMessage="1" prompt="Presupuesto del programa" sqref="A25:C25 F25" xr:uid="{340F1EB5-2A86-4FE5-BAA9-FC699120C145}"/>
    <dataValidation allowBlank="1" showInputMessage="1" showErrorMessage="1" prompt="Oportunidades de mejora identificadas" sqref="A39:J40" xr:uid="{C168C9D9-A8E9-4914-93C7-23DC24891AE7}"/>
    <dataValidation allowBlank="1" showInputMessage="1" showErrorMessage="1" prompt="De existir desvío, explicar razones." sqref="B36:J36" xr:uid="{9A888EED-FD95-44F0-B26C-D57575722EB2}"/>
    <dataValidation allowBlank="1" showInputMessage="1" showErrorMessage="1" prompt="1. Describir lo plasmado en el presupuesto_x000a_2. Describir lo alcanzado en términos financieros y de producción " sqref="B35:L35" xr:uid="{EA6496CC-0856-4B5E-865B-14E8F22566CD}"/>
    <dataValidation allowBlank="1" showInputMessage="1" showErrorMessage="1" prompt="Nombre del producto" sqref="B33:J33" xr:uid="{5A739C06-FA61-41EC-BE3D-0FFB550ABB6B}"/>
    <dataValidation allowBlank="1" showInputMessage="1" showErrorMessage="1" prompt="¿A quién va dirigido el programa?, ¿qué característica tiene esta población que requiere ser beneficiada?" sqref="B20:J20" xr:uid="{FCA123DD-107E-4D13-B845-AFE87D64F802}"/>
    <dataValidation allowBlank="1" showInputMessage="1" prompt="Nombre del capítulo" sqref="B8:J10" xr:uid="{19515046-0D80-4D34-AD74-EE4F0F48E5C7}"/>
    <dataValidation allowBlank="1" sqref="A8" xr:uid="{41CEAD96-6072-40A6-9FFC-432607E150C3}"/>
  </dataValidations>
  <pageMargins left="0.70866141732283472" right="0.70866141732283472" top="0.74803149606299213" bottom="0.74803149606299213" header="0.31496062992125984" footer="0.31496062992125984"/>
  <pageSetup scale="64" fitToWidth="0" orientation="portrait" r:id="rId1"/>
  <ignoredErrors>
    <ignoredError sqref="D30:J30" calculatedColumn="1"/>
    <ignoredError sqref="I29:J29" unlockedFormula="1" calculatedColumn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GridLines="0" tabSelected="1" view="pageBreakPreview" zoomScale="60" zoomScaleNormal="100" workbookViewId="0">
      <selection activeCell="B50" sqref="B50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26"/>
      <c r="B3" s="78" t="s">
        <v>4</v>
      </c>
      <c r="C3" s="79"/>
      <c r="D3" s="78"/>
      <c r="E3" s="79"/>
      <c r="F3" s="79"/>
      <c r="G3" s="79"/>
      <c r="H3" s="80"/>
      <c r="I3" s="30">
        <v>45334</v>
      </c>
      <c r="J3" s="31"/>
      <c r="K3" s="1"/>
    </row>
    <row r="4" spans="1:1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  <c r="K5" s="1"/>
    </row>
    <row r="6" spans="1:11" ht="15.75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J6" s="64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4" t="s">
        <v>7</v>
      </c>
      <c r="B8" s="56" t="s">
        <v>52</v>
      </c>
      <c r="C8" s="57"/>
      <c r="D8" s="57"/>
      <c r="E8" s="57"/>
      <c r="F8" s="57"/>
      <c r="G8" s="57"/>
      <c r="H8" s="57"/>
      <c r="I8" s="57"/>
      <c r="J8" s="58"/>
      <c r="K8" s="1"/>
    </row>
    <row r="9" spans="1:11" ht="15" customHeight="1" x14ac:dyDescent="0.25">
      <c r="A9" s="27" t="s">
        <v>36</v>
      </c>
      <c r="B9" s="56" t="s">
        <v>53</v>
      </c>
      <c r="C9" s="57"/>
      <c r="D9" s="57"/>
      <c r="E9" s="57"/>
      <c r="F9" s="57"/>
      <c r="G9" s="57"/>
      <c r="H9" s="57"/>
      <c r="I9" s="57"/>
      <c r="J9" s="58"/>
      <c r="K9" s="1"/>
    </row>
    <row r="10" spans="1:11" x14ac:dyDescent="0.25">
      <c r="A10" s="27" t="s">
        <v>37</v>
      </c>
      <c r="B10" s="56" t="s">
        <v>54</v>
      </c>
      <c r="C10" s="57"/>
      <c r="D10" s="57"/>
      <c r="E10" s="57"/>
      <c r="F10" s="57"/>
      <c r="G10" s="57"/>
      <c r="H10" s="57"/>
      <c r="I10" s="57"/>
      <c r="J10" s="58"/>
      <c r="K10" s="1"/>
    </row>
    <row r="11" spans="1:11" ht="44.25" customHeight="1" x14ac:dyDescent="0.25">
      <c r="A11" s="4" t="s">
        <v>8</v>
      </c>
      <c r="B11" s="59" t="s">
        <v>56</v>
      </c>
      <c r="C11" s="60"/>
      <c r="D11" s="60"/>
      <c r="E11" s="60"/>
      <c r="F11" s="60"/>
      <c r="G11" s="60"/>
      <c r="H11" s="60"/>
      <c r="I11" s="60"/>
      <c r="J11" s="61"/>
    </row>
    <row r="12" spans="1:11" ht="49.5" customHeight="1" x14ac:dyDescent="0.25">
      <c r="A12" s="4" t="s">
        <v>9</v>
      </c>
      <c r="B12" s="59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62" t="s">
        <v>10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1" ht="27.75" customHeight="1" x14ac:dyDescent="0.25">
      <c r="A14" s="4" t="s">
        <v>11</v>
      </c>
      <c r="B14" s="28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11" ht="26.25" customHeight="1" x14ac:dyDescent="0.25">
      <c r="A15" s="4" t="s">
        <v>12</v>
      </c>
      <c r="B15" s="7">
        <v>3.5</v>
      </c>
      <c r="C15" s="65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65"/>
      <c r="E15" s="65"/>
      <c r="F15" s="65"/>
      <c r="G15" s="65"/>
      <c r="H15" s="65"/>
      <c r="I15" s="65"/>
      <c r="J15" s="65"/>
    </row>
    <row r="16" spans="1:11" x14ac:dyDescent="0.25">
      <c r="A16" s="4" t="s">
        <v>13</v>
      </c>
      <c r="B16" s="8" t="s">
        <v>58</v>
      </c>
      <c r="C16" s="112" t="str">
        <f>IFERROR(VLOOKUP(B16,'[1]Validacion datos'!D8:E64,2,FALSE),"")</f>
        <v>Consolidar un entorno adecuado que incentive la inversión para el desarrollo sostenible del sector minero</v>
      </c>
      <c r="D16" s="112"/>
      <c r="E16" s="112"/>
      <c r="F16" s="112"/>
      <c r="G16" s="112"/>
      <c r="H16" s="112"/>
      <c r="I16" s="112"/>
      <c r="J16" s="112"/>
    </row>
    <row r="17" spans="1:11" ht="15.75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1" ht="29.25" customHeight="1" x14ac:dyDescent="0.25">
      <c r="A18" s="4" t="s">
        <v>15</v>
      </c>
      <c r="B18" s="59" t="s">
        <v>68</v>
      </c>
      <c r="C18" s="59"/>
      <c r="D18" s="59"/>
      <c r="E18" s="59"/>
      <c r="F18" s="59"/>
      <c r="G18" s="59"/>
      <c r="H18" s="59"/>
      <c r="I18" s="59"/>
      <c r="J18" s="85"/>
    </row>
    <row r="19" spans="1:11" ht="33" customHeight="1" x14ac:dyDescent="0.25">
      <c r="A19" s="9" t="s">
        <v>16</v>
      </c>
      <c r="B19" s="59" t="s">
        <v>69</v>
      </c>
      <c r="C19" s="59"/>
      <c r="D19" s="59"/>
      <c r="E19" s="59"/>
      <c r="F19" s="59"/>
      <c r="G19" s="59"/>
      <c r="H19" s="59"/>
      <c r="I19" s="59"/>
      <c r="J19" s="85"/>
    </row>
    <row r="20" spans="1:11" ht="34.5" customHeight="1" x14ac:dyDescent="0.25">
      <c r="A20" s="9" t="s">
        <v>17</v>
      </c>
      <c r="B20" s="59" t="s">
        <v>70</v>
      </c>
      <c r="C20" s="59"/>
      <c r="D20" s="59"/>
      <c r="E20" s="59"/>
      <c r="F20" s="59"/>
      <c r="G20" s="59"/>
      <c r="H20" s="59"/>
      <c r="I20" s="59"/>
      <c r="J20" s="85"/>
    </row>
    <row r="21" spans="1:11" ht="78" customHeight="1" x14ac:dyDescent="0.25">
      <c r="A21" s="9" t="s">
        <v>38</v>
      </c>
      <c r="B21" s="59" t="s">
        <v>105</v>
      </c>
      <c r="C21" s="59"/>
      <c r="D21" s="59"/>
      <c r="E21" s="59"/>
      <c r="F21" s="59"/>
      <c r="G21" s="59"/>
      <c r="H21" s="59"/>
      <c r="I21" s="59"/>
      <c r="J21" s="85"/>
      <c r="K21" s="1"/>
    </row>
    <row r="22" spans="1:11" ht="15.75" x14ac:dyDescent="0.25">
      <c r="A22" s="62" t="s">
        <v>18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98" t="s">
        <v>20</v>
      </c>
      <c r="B24" s="99"/>
      <c r="C24" s="100" t="s">
        <v>21</v>
      </c>
      <c r="D24" s="102"/>
      <c r="E24" s="102"/>
      <c r="F24" s="102" t="s">
        <v>22</v>
      </c>
      <c r="G24" s="102"/>
      <c r="H24" s="99"/>
      <c r="I24" s="100" t="s">
        <v>23</v>
      </c>
      <c r="J24" s="101"/>
    </row>
    <row r="25" spans="1:11" x14ac:dyDescent="0.25">
      <c r="A25" s="88">
        <f>+D29</f>
        <v>135585153</v>
      </c>
      <c r="B25" s="89"/>
      <c r="C25" s="95">
        <f>+D29</f>
        <v>135585153</v>
      </c>
      <c r="D25" s="96"/>
      <c r="E25" s="97"/>
      <c r="F25" s="95"/>
      <c r="G25" s="96"/>
      <c r="H25" s="97"/>
      <c r="I25" s="90">
        <f>IF(G25&gt;0,G25/C25,0)</f>
        <v>0</v>
      </c>
      <c r="J25" s="9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5"/>
      <c r="B27"/>
      <c r="C27" s="92" t="s">
        <v>50</v>
      </c>
      <c r="D27" s="93"/>
      <c r="E27" s="92" t="s">
        <v>48</v>
      </c>
      <c r="F27" s="93"/>
      <c r="G27" s="92" t="s">
        <v>49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72" x14ac:dyDescent="0.25">
      <c r="A29" s="34" t="s">
        <v>90</v>
      </c>
      <c r="B29" s="35" t="s">
        <v>88</v>
      </c>
      <c r="C29" s="13">
        <v>4</v>
      </c>
      <c r="D29" s="37">
        <v>135585153</v>
      </c>
      <c r="E29" s="14"/>
      <c r="F29" s="37"/>
      <c r="G29" s="15"/>
      <c r="H29" s="36"/>
      <c r="I29" s="16" t="e">
        <f>+Tabla13[[#This Row],[Física 
(E)]]/Tabla13[[#This Row],[Física
(C)]]</f>
        <v>#DIV/0!</v>
      </c>
      <c r="J29" s="17" t="e">
        <f>+Tabla13[[#This Row],[Financiera 
 (F)]]/Tabla13[[#This Row],[Financiera
(D)]]</f>
        <v>#DIV/0!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+Tabla13[[#This Row],[Financiera 
 (F)]]/Tabla13[[#This Row],[Financiera
(D)]]</f>
        <v>#DIV/0!</v>
      </c>
    </row>
    <row r="31" spans="1:11" ht="15.75" x14ac:dyDescent="0.25">
      <c r="A31" s="62" t="s">
        <v>28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x14ac:dyDescent="0.25">
      <c r="A33" s="23" t="s">
        <v>30</v>
      </c>
      <c r="B33" s="59" t="s">
        <v>106</v>
      </c>
      <c r="C33" s="59"/>
      <c r="D33" s="59"/>
      <c r="E33" s="59"/>
      <c r="F33" s="59"/>
      <c r="G33" s="59"/>
      <c r="H33" s="59"/>
      <c r="I33" s="59"/>
      <c r="J33" s="85"/>
    </row>
    <row r="34" spans="1:11" ht="30" x14ac:dyDescent="0.25">
      <c r="A34" s="23" t="s">
        <v>31</v>
      </c>
      <c r="B34" s="59" t="s">
        <v>87</v>
      </c>
      <c r="C34" s="59"/>
      <c r="D34" s="59"/>
      <c r="E34" s="59"/>
      <c r="F34" s="59"/>
      <c r="G34" s="59"/>
      <c r="H34" s="59"/>
      <c r="I34" s="59"/>
      <c r="J34" s="85"/>
      <c r="K34" s="6" t="s">
        <v>107</v>
      </c>
    </row>
    <row r="35" spans="1:11" ht="42.75" customHeight="1" x14ac:dyDescent="0.25">
      <c r="A35" s="23" t="s">
        <v>32</v>
      </c>
      <c r="B35" s="59"/>
      <c r="C35" s="59"/>
      <c r="D35" s="59"/>
      <c r="E35" s="59"/>
      <c r="F35" s="59"/>
      <c r="G35" s="59"/>
      <c r="H35" s="59"/>
      <c r="I35" s="59"/>
      <c r="J35" s="85"/>
    </row>
    <row r="36" spans="1:11" ht="51.6" customHeight="1" x14ac:dyDescent="0.25">
      <c r="A36" s="23" t="s">
        <v>33</v>
      </c>
      <c r="B36" s="59"/>
      <c r="C36" s="59"/>
      <c r="D36" s="59"/>
      <c r="E36" s="59"/>
      <c r="F36" s="59"/>
      <c r="G36" s="59"/>
      <c r="H36" s="59"/>
      <c r="I36" s="59"/>
      <c r="J36" s="85"/>
      <c r="K36" s="6" t="s">
        <v>108</v>
      </c>
    </row>
    <row r="37" spans="1:11" ht="15.75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4"/>
    </row>
    <row r="38" spans="1:11" ht="15.75" x14ac:dyDescent="0.25">
      <c r="A38" s="105" t="s">
        <v>35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"/>
    </row>
    <row r="39" spans="1:11" ht="27.75" customHeight="1" x14ac:dyDescent="0.25">
      <c r="A39" s="108" t="s">
        <v>41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3" spans="1:11" x14ac:dyDescent="0.25">
      <c r="A43" s="32" t="s">
        <v>59</v>
      </c>
      <c r="B43" s="33"/>
      <c r="D43" s="48"/>
      <c r="E43" s="48"/>
      <c r="F43" s="48"/>
      <c r="H43" s="48"/>
      <c r="I43" s="48"/>
      <c r="J43" s="48"/>
    </row>
    <row r="44" spans="1:11" x14ac:dyDescent="0.25">
      <c r="A44" s="32" t="s">
        <v>61</v>
      </c>
      <c r="B44" s="33"/>
      <c r="D44" s="103" t="s">
        <v>100</v>
      </c>
      <c r="E44" s="103"/>
      <c r="F44" s="103"/>
      <c r="H44" s="47"/>
      <c r="I44" s="47" t="s">
        <v>60</v>
      </c>
    </row>
    <row r="45" spans="1:11" x14ac:dyDescent="0.25">
      <c r="A45" s="32" t="s">
        <v>63</v>
      </c>
      <c r="B45" s="45">
        <f>+H29</f>
        <v>0</v>
      </c>
      <c r="D45" s="104" t="s">
        <v>101</v>
      </c>
      <c r="E45" s="104"/>
      <c r="F45" s="104"/>
      <c r="H45" s="46"/>
      <c r="I45" s="46" t="s">
        <v>62</v>
      </c>
    </row>
  </sheetData>
  <mergeCells count="50">
    <mergeCell ref="A38:J38"/>
    <mergeCell ref="A39:J39"/>
    <mergeCell ref="A41:J41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 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4" fitToWidth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7706</vt:lpstr>
      <vt:lpstr>7707</vt:lpstr>
      <vt:lpstr>7708</vt:lpstr>
      <vt:lpstr>6816-0002</vt:lpstr>
      <vt:lpstr>6817</vt:lpstr>
      <vt:lpstr>6819</vt:lpstr>
      <vt:lpstr>7709</vt:lpstr>
      <vt:lpstr>'6819'!Área_de_impresión</vt:lpstr>
      <vt:lpstr>'7706'!Área_de_impresión</vt:lpstr>
      <vt:lpstr>'7708'!Área_de_impresión</vt:lpstr>
      <vt:lpstr>'7709'!Área_de_impresión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Marlene María Bonifacio</cp:lastModifiedBy>
  <cp:lastPrinted>2024-02-19T16:46:36Z</cp:lastPrinted>
  <dcterms:created xsi:type="dcterms:W3CDTF">2021-03-22T15:50:10Z</dcterms:created>
  <dcterms:modified xsi:type="dcterms:W3CDTF">2024-02-19T16:48:30Z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